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C:\Users\U0479\Desktop\【経営比較分析表】2018_062120_47_1718\"/>
    </mc:Choice>
  </mc:AlternateContent>
  <xr:revisionPtr revIDLastSave="0" documentId="13_ncr:1_{05B66102-05A8-40F3-A9ED-CE0B4E8E5B1F}" xr6:coauthVersionLast="37" xr6:coauthVersionMax="37" xr10:uidLastSave="{00000000-0000-0000-0000-000000000000}"/>
  <workbookProtection workbookAlgorithmName="SHA-512" workbookHashValue="EPs5CS6C//3NfT1TubVmnKZOdge/nvQvaWTjC68ZUYe5JcJwSwbMkHburloH6YIWbgGYzWfc7tNLzTOU5lzeKw==" workbookSaltValue="z/acMk4+VDx+k8x2VQF1pQ=="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<sst xmlns="http://schemas.openxmlformats.org/spreadsheetml/2006/main" count="228" uniqueCount="115">
  <si>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</si>
  <si>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</si>
  <si>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</si>
  <si>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</si>
  <si>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</si>
  <si>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</si>
  <si>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</si>
  <si>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</si>
  <si>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</si>
  <si>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</si>
  <si>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</si>
  <si>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</si>
  <si>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</si>
  <si>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</si>
  <si>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</si>
  <si>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</si>
  <si>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</si>
  <si>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</si>
  <si>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</si>
  <si>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</si>
  <si>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</si>
  <si>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</si>
  <si>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</si>
  <si>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</si>
  <si>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</si>
  <si>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</si>
  <si>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</si>
  <si>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</si>
  <si>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</si>
  <si>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</si>
  <si>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</si>
  <si>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</si>
  <si>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</si>
  <si>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</si>
  <si>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</si>
  <si>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</si>
  <si>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</si>
  <si>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</si>
  <si>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</si>
  <si>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</si>
  <si>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</si>
  <si>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</si>
  <si>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</si>
  <si>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</si>
  <si>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</si>
  <si>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</si>
  <si>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</si>
  <si>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</si>
  <si>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</si>
  <si>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</si>
  <si>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</si>
  <si>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</si>
  <si>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</si>
  <si>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</si>
  <si>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</si>
  <si>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</si>
  <si>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</si>
  <si>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</si>
  <si>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</si>
  <si>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</si>
  <si>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</si>
  <si>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</si>
  <si>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</si>
  <si>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</si>
  <si>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</si>
  <si>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</si>
  <si>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</si>
  <si>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</si>
  <si>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</si>
  <si>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</si>
  <si>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</si>
  <si>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</si>
  <si>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</si>
  <si>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</si>
  <si>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</si>
  <si>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</si>
  <si>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</si>
  <si>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</si>
  <si>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</si>
  <si>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</si>
  <si>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</si>
  <si>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</si>
  <si>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</si>
  <si>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</si>
  <si>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</si>
  <si>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</si>
  <si>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</si>
  <si>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</si>
  <si>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</si>
  <si>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</si>
  <si>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</si>
  <si>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</si>
  <si>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</si>
  <si>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</si>
  <si>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</si>
  <si>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</si>
  <si>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</si>
  <si>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</si>
  <si>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</si>
  <si>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</si>
  <si>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</si>
  <si>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</si>
  <si>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</si>
  <si>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</si>
  <si>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</si>
  <si>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</si>
  <si>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</si>
  <si>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</si>
  <si>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</si>
  <si>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</si>
  <si>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</si>
  <si>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</si>
  <si>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使用料以外の収入である一般会計繰入金に依存している面もあり、今後も加入促進に努め、水洗化率を向上させ、使用料の増収を図る。また、経費削減について民間委託を活用し、今後も経費を極力節減し、より健全・効率的な経営に努める。</t>
    <phoneticPr fontId="4"/>
  </si>
  <si>
    <t>３処理区あり、供用開始は牛房野処理区(平成１３年４月)、毒沢処理区(平成１６年４月)、宮沢西部処理区(平成２０年４月)と比較的新しい施設であり、水洗化率が低いため、経費回収率、施設利用率が低く、整備した施設が現状では適切な水準の料金収入に結びついていない。また、３処理区については、処理区域面積が広いが、家屋連担していないため、効率性は良くない。そのため、処理区域内人口が少なく、かつ有収水量も少ないため、汚水処理原価が高い傾向にある。比較的に後発な事業体であるため、償還期間中であり、企業債残高対事業規模比率は高い。よって、使用料のみでは不足が生じるため、一般会計繰入金で不足分を補填している。　　　　　　　　　　　　　　　　　　　　　　　　　　　　　　　　　　　　　　　　　　　　　　　　　　　　　　　　　　　　　　　　　　　　　　　　　　　　　　　　　　　　　　　　　　　　　　　　　　　　　　　　　　　　　　　　　　　　　　　　　　　　　　　　　　　　　　　　　　　　</t>
    <rPh sb="141" eb="143">
      <t>ショリ</t>
    </rPh>
    <rPh sb="143" eb="145">
      <t>クイキ</t>
    </rPh>
    <rPh sb="145" eb="147">
      <t>メンセキ</t>
    </rPh>
    <rPh sb="178" eb="180">
      <t>ショリ</t>
    </rPh>
    <rPh sb="180" eb="182">
      <t>クイキ</t>
    </rPh>
    <rPh sb="182" eb="183">
      <t>ナイ</t>
    </rPh>
    <rPh sb="183" eb="185">
      <t>ジンコウ</t>
    </rPh>
    <phoneticPr fontId="4"/>
  </si>
  <si>
    <t>３処理区あり、供用開始は牛房野処理区(平成１３年４月)、毒沢処理区(平成１６年４月)、宮沢西部処理区(平成２０年４月)と比較的新しい施設ではあるが、老朽化対策を着実に推進するため、令和２年度に機能診断を実施予定。その後、最適整備構想を策定する。</t>
    <rPh sb="74" eb="77">
      <t>ロウキュウカ</t>
    </rPh>
    <rPh sb="77" eb="79">
      <t>タイサク</t>
    </rPh>
    <rPh sb="80" eb="82">
      <t>チャクジツ</t>
    </rPh>
    <rPh sb="83" eb="85">
      <t>スイシン</t>
    </rPh>
    <rPh sb="90" eb="92">
      <t>レイワ</t>
    </rPh>
    <rPh sb="93" eb="95">
      <t>ネンド</t>
    </rPh>
    <rPh sb="96" eb="98">
      <t>キノウ</t>
    </rPh>
    <rPh sb="98" eb="100">
      <t>シンダン</t>
    </rPh>
    <rPh sb="101" eb="103">
      <t>ジッシ</t>
    </rPh>
    <rPh sb="103" eb="105">
      <t>ヨテイ</t>
    </rPh>
    <rPh sb="108" eb="109">
      <t>ゴ</t>
    </rPh>
    <rPh sb="110" eb="112">
      <t>サイテキ</t>
    </rPh>
    <rPh sb="112" eb="114">
      <t>セイビ</t>
    </rPh>
    <rPh sb="114" eb="116">
      <t>コウソウ</t>
    </rPh>
    <rPh sb="117" eb="119">
      <t>サクテイ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</si>
</sst>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AE9-4A11-B55F-CED4320E07B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0.02</c:v>
                </c:pt>
                <c:pt idx="2">
                  <c:v>2.0499999999999998</c:v>
                </c:pt>
                <c:pt idx="3">
                  <c:v>0.01</c:v>
                </c:pt>
                <c:pt idx="4">
                  <c:v>0.01</c:v>
                </c:pt>
              </c:numCache>
            </c:numRef>
          </c:val>
          <c:smooth val="0"/>
          <c:extLst>
            <c:ext xmlns:c16="http://schemas.microsoft.com/office/drawing/2014/chart" uri="{C3380CC4-5D6E-409C-BE32-E72D297353CC}">
              <c16:uniqueId val="{00000001-1AE9-4A11-B55F-CED4320E07B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36.06</c:v>
                </c:pt>
                <c:pt idx="1">
                  <c:v>35.04</c:v>
                </c:pt>
                <c:pt idx="2">
                  <c:v>34.909999999999997</c:v>
                </c:pt>
                <c:pt idx="3">
                  <c:v>34.4</c:v>
                </c:pt>
                <c:pt idx="4">
                  <c:v>34.14</c:v>
                </c:pt>
              </c:numCache>
            </c:numRef>
          </c:val>
          <c:extLst>
            <c:ext xmlns:c16="http://schemas.microsoft.com/office/drawing/2014/chart" uri="{C3380CC4-5D6E-409C-BE32-E72D297353CC}">
              <c16:uniqueId val="{00000000-C946-43A7-A1EE-E998364DAB1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44.69</c:v>
                </c:pt>
                <c:pt idx="1">
                  <c:v>44.69</c:v>
                </c:pt>
                <c:pt idx="2">
                  <c:v>60.65</c:v>
                </c:pt>
                <c:pt idx="3">
                  <c:v>51.75</c:v>
                </c:pt>
                <c:pt idx="4">
                  <c:v>50.68</c:v>
                </c:pt>
              </c:numCache>
            </c:numRef>
          </c:val>
          <c:smooth val="0"/>
          <c:extLst>
            <c:ext xmlns:c16="http://schemas.microsoft.com/office/drawing/2014/chart" uri="{C3380CC4-5D6E-409C-BE32-E72D297353CC}">
              <c16:uniqueId val="{00000001-C946-43A7-A1EE-E998364DAB1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69.989999999999995</c:v>
                </c:pt>
                <c:pt idx="1">
                  <c:v>71.86</c:v>
                </c:pt>
                <c:pt idx="2">
                  <c:v>69.989999999999995</c:v>
                </c:pt>
                <c:pt idx="3">
                  <c:v>70.19</c:v>
                </c:pt>
                <c:pt idx="4">
                  <c:v>70.28</c:v>
                </c:pt>
              </c:numCache>
            </c:numRef>
          </c:val>
          <c:extLst>
            <c:ext xmlns:c16="http://schemas.microsoft.com/office/drawing/2014/chart" uri="{C3380CC4-5D6E-409C-BE32-E72D297353CC}">
              <c16:uniqueId val="{00000000-7B88-49E8-84C6-62A39EAE27D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70.59</c:v>
                </c:pt>
                <c:pt idx="1">
                  <c:v>69.67</c:v>
                </c:pt>
                <c:pt idx="2">
                  <c:v>84.58</c:v>
                </c:pt>
                <c:pt idx="3">
                  <c:v>84.84</c:v>
                </c:pt>
                <c:pt idx="4">
                  <c:v>84.86</c:v>
                </c:pt>
              </c:numCache>
            </c:numRef>
          </c:val>
          <c:smooth val="0"/>
          <c:extLst>
            <c:ext xmlns:c16="http://schemas.microsoft.com/office/drawing/2014/chart" uri="{C3380CC4-5D6E-409C-BE32-E72D297353CC}">
              <c16:uniqueId val="{00000001-7B88-49E8-84C6-62A39EAE27D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50.36</c:v>
                </c:pt>
                <c:pt idx="1">
                  <c:v>50.46</c:v>
                </c:pt>
                <c:pt idx="2">
                  <c:v>51.12</c:v>
                </c:pt>
                <c:pt idx="3">
                  <c:v>48.46</c:v>
                </c:pt>
                <c:pt idx="4">
                  <c:v>48.13</c:v>
                </c:pt>
              </c:numCache>
            </c:numRef>
          </c:val>
          <c:extLst>
            <c:ext xmlns:c16="http://schemas.microsoft.com/office/drawing/2014/chart" uri="{C3380CC4-5D6E-409C-BE32-E72D297353CC}">
              <c16:uniqueId val="{00000000-D9C3-4383-839E-EE8E237F627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9C3-4383-839E-EE8E237F627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F33-461F-8A5A-CCF489672AB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F33-461F-8A5A-CCF489672AB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46B-4212-9103-D43C3D37CF2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46B-4212-9103-D43C3D37CF2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241-4CAB-A614-6D6803376D5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241-4CAB-A614-6D6803376D5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571-4758-B464-C3C91656E3D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571-4758-B464-C3C91656E3D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3778.9</c:v>
                </c:pt>
                <c:pt idx="1">
                  <c:v>0</c:v>
                </c:pt>
                <c:pt idx="2" formatCode="#,##0.00;&quot;△&quot;#,##0.00;&quot;-&quot;">
                  <c:v>4279.01</c:v>
                </c:pt>
                <c:pt idx="3" formatCode="#,##0.00;&quot;△&quot;#,##0.00;&quot;-&quot;">
                  <c:v>4272.3999999999996</c:v>
                </c:pt>
                <c:pt idx="4" formatCode="#,##0.00;&quot;△&quot;#,##0.00;&quot;-&quot;">
                  <c:v>4242.76</c:v>
                </c:pt>
              </c:numCache>
            </c:numRef>
          </c:val>
          <c:extLst>
            <c:ext xmlns:c16="http://schemas.microsoft.com/office/drawing/2014/chart" uri="{C3380CC4-5D6E-409C-BE32-E72D297353CC}">
              <c16:uniqueId val="{00000000-F1CC-4460-9290-211083872A3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1161.05</c:v>
                </c:pt>
                <c:pt idx="1">
                  <c:v>979.89</c:v>
                </c:pt>
                <c:pt idx="2">
                  <c:v>974.93</c:v>
                </c:pt>
                <c:pt idx="3">
                  <c:v>855.8</c:v>
                </c:pt>
                <c:pt idx="4">
                  <c:v>789.46</c:v>
                </c:pt>
              </c:numCache>
            </c:numRef>
          </c:val>
          <c:smooth val="0"/>
          <c:extLst>
            <c:ext xmlns:c16="http://schemas.microsoft.com/office/drawing/2014/chart" uri="{C3380CC4-5D6E-409C-BE32-E72D297353CC}">
              <c16:uniqueId val="{00000001-F1CC-4460-9290-211083872A3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30.02</c:v>
                </c:pt>
                <c:pt idx="1">
                  <c:v>31.88</c:v>
                </c:pt>
                <c:pt idx="2">
                  <c:v>32.43</c:v>
                </c:pt>
                <c:pt idx="3">
                  <c:v>30.94</c:v>
                </c:pt>
                <c:pt idx="4">
                  <c:v>29.52</c:v>
                </c:pt>
              </c:numCache>
            </c:numRef>
          </c:val>
          <c:extLst>
            <c:ext xmlns:c16="http://schemas.microsoft.com/office/drawing/2014/chart" uri="{C3380CC4-5D6E-409C-BE32-E72D297353CC}">
              <c16:uniqueId val="{00000000-8DE6-4819-A6DA-C3108647582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41.08</c:v>
                </c:pt>
                <c:pt idx="1">
                  <c:v>41.34</c:v>
                </c:pt>
                <c:pt idx="2">
                  <c:v>55.32</c:v>
                </c:pt>
                <c:pt idx="3">
                  <c:v>59.8</c:v>
                </c:pt>
                <c:pt idx="4">
                  <c:v>57.77</c:v>
                </c:pt>
              </c:numCache>
            </c:numRef>
          </c:val>
          <c:smooth val="0"/>
          <c:extLst>
            <c:ext xmlns:c16="http://schemas.microsoft.com/office/drawing/2014/chart" uri="{C3380CC4-5D6E-409C-BE32-E72D297353CC}">
              <c16:uniqueId val="{00000001-8DE6-4819-A6DA-C3108647582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539</c:v>
                </c:pt>
                <c:pt idx="1">
                  <c:v>507.26</c:v>
                </c:pt>
                <c:pt idx="2">
                  <c:v>535.15</c:v>
                </c:pt>
                <c:pt idx="3">
                  <c:v>542.97</c:v>
                </c:pt>
                <c:pt idx="4">
                  <c:v>558.12</c:v>
                </c:pt>
              </c:numCache>
            </c:numRef>
          </c:val>
          <c:extLst>
            <c:ext xmlns:c16="http://schemas.microsoft.com/office/drawing/2014/chart" uri="{C3380CC4-5D6E-409C-BE32-E72D297353CC}">
              <c16:uniqueId val="{00000000-217C-48FE-A1E3-D581E5F94D2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378.08</c:v>
                </c:pt>
                <c:pt idx="1">
                  <c:v>357.49</c:v>
                </c:pt>
                <c:pt idx="2">
                  <c:v>283.17</c:v>
                </c:pt>
                <c:pt idx="3">
                  <c:v>263.76</c:v>
                </c:pt>
                <c:pt idx="4">
                  <c:v>274.35000000000002</c:v>
                </c:pt>
              </c:numCache>
            </c:numRef>
          </c:val>
          <c:smooth val="0"/>
          <c:extLst>
            <c:ext xmlns:c16="http://schemas.microsoft.com/office/drawing/2014/chart" uri="{C3380CC4-5D6E-409C-BE32-E72D297353CC}">
              <c16:uniqueId val="{00000001-217C-48FE-A1E3-D581E5F94D2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J49"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尾花沢市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8">
        <f>データ!S6</f>
        <v>16202</v>
      </c>
      <c r="AM8" s="68"/>
      <c r="AN8" s="68"/>
      <c r="AO8" s="68"/>
      <c r="AP8" s="68"/>
      <c r="AQ8" s="68"/>
      <c r="AR8" s="68"/>
      <c r="AS8" s="68"/>
      <c r="AT8" s="67">
        <f>データ!T6</f>
        <v>372.53</v>
      </c>
      <c r="AU8" s="67"/>
      <c r="AV8" s="67"/>
      <c r="AW8" s="67"/>
      <c r="AX8" s="67"/>
      <c r="AY8" s="67"/>
      <c r="AZ8" s="67"/>
      <c r="BA8" s="67"/>
      <c r="BB8" s="67">
        <f>データ!U6</f>
        <v>43.49</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9.23</v>
      </c>
      <c r="Q10" s="67"/>
      <c r="R10" s="67"/>
      <c r="S10" s="67"/>
      <c r="T10" s="67"/>
      <c r="U10" s="67"/>
      <c r="V10" s="67"/>
      <c r="W10" s="67">
        <f>データ!Q6</f>
        <v>91.98</v>
      </c>
      <c r="X10" s="67"/>
      <c r="Y10" s="67"/>
      <c r="Z10" s="67"/>
      <c r="AA10" s="67"/>
      <c r="AB10" s="67"/>
      <c r="AC10" s="67"/>
      <c r="AD10" s="68">
        <f>データ!R6</f>
        <v>3240</v>
      </c>
      <c r="AE10" s="68"/>
      <c r="AF10" s="68"/>
      <c r="AG10" s="68"/>
      <c r="AH10" s="68"/>
      <c r="AI10" s="68"/>
      <c r="AJ10" s="68"/>
      <c r="AK10" s="2"/>
      <c r="AL10" s="68">
        <f>データ!V6</f>
        <v>1484</v>
      </c>
      <c r="AM10" s="68"/>
      <c r="AN10" s="68"/>
      <c r="AO10" s="68"/>
      <c r="AP10" s="68"/>
      <c r="AQ10" s="68"/>
      <c r="AR10" s="68"/>
      <c r="AS10" s="68"/>
      <c r="AT10" s="67">
        <f>データ!W6</f>
        <v>1.23</v>
      </c>
      <c r="AU10" s="67"/>
      <c r="AV10" s="67"/>
      <c r="AW10" s="67"/>
      <c r="AX10" s="67"/>
      <c r="AY10" s="67"/>
      <c r="AZ10" s="67"/>
      <c r="BA10" s="67"/>
      <c r="BB10" s="67">
        <f>データ!X6</f>
        <v>1206.5</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114</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【747.76】</v>
      </c>
      <c r="I86" s="26" t="str">
        <f>データ!CA6</f>
        <v>【59.51】</v>
      </c>
      <c r="J86" s="26" t="str">
        <f>データ!CL6</f>
        <v>【261.46】</v>
      </c>
      <c r="K86" s="26" t="str">
        <f>データ!CW6</f>
        <v>【52.23】</v>
      </c>
      <c r="L86" s="26" t="str">
        <f>データ!DH6</f>
        <v>【85.82】</v>
      </c>
      <c r="M86" s="26" t="s">
        <v>44</v>
      </c>
      <c r="N86" s="26" t="s">
        <v>45</v>
      </c>
      <c r="O86" s="26" t="str">
        <f>データ!EO6</f>
        <v>【0.02】</v>
      </c>
    </row>
  </sheetData>
  <sheetProtection algorithmName="SHA-512" hashValue="lxt1P7aqoK3PxpgHSgbmIERuEmmZF6zDnI5dJ43CKhR6E5SDQ0OqlAXdCDcLUTXTl+MtG0Oqaiuuh16S30YgAg==" saltValue="PEnngIota5CX0rUMlENsD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62120</v>
      </c>
      <c r="D6" s="33">
        <f t="shared" si="3"/>
        <v>47</v>
      </c>
      <c r="E6" s="33">
        <f t="shared" si="3"/>
        <v>17</v>
      </c>
      <c r="F6" s="33">
        <f t="shared" si="3"/>
        <v>5</v>
      </c>
      <c r="G6" s="33">
        <f t="shared" si="3"/>
        <v>0</v>
      </c>
      <c r="H6" s="33" t="str">
        <f t="shared" si="3"/>
        <v>山形県　尾花沢市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9.23</v>
      </c>
      <c r="Q6" s="34">
        <f t="shared" si="3"/>
        <v>91.98</v>
      </c>
      <c r="R6" s="34">
        <f t="shared" si="3"/>
        <v>3240</v>
      </c>
      <c r="S6" s="34">
        <f t="shared" si="3"/>
        <v>16202</v>
      </c>
      <c r="T6" s="34">
        <f t="shared" si="3"/>
        <v>372.53</v>
      </c>
      <c r="U6" s="34">
        <f t="shared" si="3"/>
        <v>43.49</v>
      </c>
      <c r="V6" s="34">
        <f t="shared" si="3"/>
        <v>1484</v>
      </c>
      <c r="W6" s="34">
        <f t="shared" si="3"/>
        <v>1.23</v>
      </c>
      <c r="X6" s="34">
        <f t="shared" si="3"/>
        <v>1206.5</v>
      </c>
      <c r="Y6" s="35">
        <f>IF(Y7="",NA(),Y7)</f>
        <v>50.36</v>
      </c>
      <c r="Z6" s="35">
        <f t="shared" ref="Z6:AH6" si="4">IF(Z7="",NA(),Z7)</f>
        <v>50.46</v>
      </c>
      <c r="AA6" s="35">
        <f t="shared" si="4"/>
        <v>51.12</v>
      </c>
      <c r="AB6" s="35">
        <f t="shared" si="4"/>
        <v>48.46</v>
      </c>
      <c r="AC6" s="35">
        <f t="shared" si="4"/>
        <v>48.13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3778.9</v>
      </c>
      <c r="BG6" s="34">
        <f t="shared" ref="BG6:BO6" si="7">IF(BG7="",NA(),BG7)</f>
        <v>0</v>
      </c>
      <c r="BH6" s="35">
        <f t="shared" si="7"/>
        <v>4279.01</v>
      </c>
      <c r="BI6" s="35">
        <f t="shared" si="7"/>
        <v>4272.3999999999996</v>
      </c>
      <c r="BJ6" s="35">
        <f t="shared" si="7"/>
        <v>4242.76</v>
      </c>
      <c r="BK6" s="35">
        <f t="shared" si="7"/>
        <v>1161.05</v>
      </c>
      <c r="BL6" s="35">
        <f t="shared" si="7"/>
        <v>979.89</v>
      </c>
      <c r="BM6" s="35">
        <f t="shared" si="7"/>
        <v>974.93</v>
      </c>
      <c r="BN6" s="35">
        <f t="shared" si="7"/>
        <v>855.8</v>
      </c>
      <c r="BO6" s="35">
        <f t="shared" si="7"/>
        <v>789.46</v>
      </c>
      <c r="BP6" s="34" t="str">
        <f>IF(BP7="","",IF(BP7="-","【-】","【"&amp;SUBSTITUTE(TEXT(BP7,"#,##0.00"),"-","△")&amp;"】"))</f>
        <v>【747.76】</v>
      </c>
      <c r="BQ6" s="35">
        <f>IF(BQ7="",NA(),BQ7)</f>
        <v>30.02</v>
      </c>
      <c r="BR6" s="35">
        <f t="shared" ref="BR6:BZ6" si="8">IF(BR7="",NA(),BR7)</f>
        <v>31.88</v>
      </c>
      <c r="BS6" s="35">
        <f t="shared" si="8"/>
        <v>32.43</v>
      </c>
      <c r="BT6" s="35">
        <f t="shared" si="8"/>
        <v>30.94</v>
      </c>
      <c r="BU6" s="35">
        <f t="shared" si="8"/>
        <v>29.52</v>
      </c>
      <c r="BV6" s="35">
        <f t="shared" si="8"/>
        <v>41.08</v>
      </c>
      <c r="BW6" s="35">
        <f t="shared" si="8"/>
        <v>41.34</v>
      </c>
      <c r="BX6" s="35">
        <f t="shared" si="8"/>
        <v>55.32</v>
      </c>
      <c r="BY6" s="35">
        <f t="shared" si="8"/>
        <v>59.8</v>
      </c>
      <c r="BZ6" s="35">
        <f t="shared" si="8"/>
        <v>57.77</v>
      </c>
      <c r="CA6" s="34" t="str">
        <f>IF(CA7="","",IF(CA7="-","【-】","【"&amp;SUBSTITUTE(TEXT(CA7,"#,##0.00"),"-","△")&amp;"】"))</f>
        <v>【59.51】</v>
      </c>
      <c r="CB6" s="35">
        <f>IF(CB7="",NA(),CB7)</f>
        <v>539</v>
      </c>
      <c r="CC6" s="35">
        <f t="shared" ref="CC6:CK6" si="9">IF(CC7="",NA(),CC7)</f>
        <v>507.26</v>
      </c>
      <c r="CD6" s="35">
        <f t="shared" si="9"/>
        <v>535.15</v>
      </c>
      <c r="CE6" s="35">
        <f t="shared" si="9"/>
        <v>542.97</v>
      </c>
      <c r="CF6" s="35">
        <f t="shared" si="9"/>
        <v>558.12</v>
      </c>
      <c r="CG6" s="35">
        <f t="shared" si="9"/>
        <v>378.08</v>
      </c>
      <c r="CH6" s="35">
        <f t="shared" si="9"/>
        <v>357.49</v>
      </c>
      <c r="CI6" s="35">
        <f t="shared" si="9"/>
        <v>283.17</v>
      </c>
      <c r="CJ6" s="35">
        <f t="shared" si="9"/>
        <v>263.76</v>
      </c>
      <c r="CK6" s="35">
        <f t="shared" si="9"/>
        <v>274.35000000000002</v>
      </c>
      <c r="CL6" s="34" t="str">
        <f>IF(CL7="","",IF(CL7="-","【-】","【"&amp;SUBSTITUTE(TEXT(CL7,"#,##0.00"),"-","△")&amp;"】"))</f>
        <v>【261.46】</v>
      </c>
      <c r="CM6" s="35">
        <f>IF(CM7="",NA(),CM7)</f>
        <v>36.06</v>
      </c>
      <c r="CN6" s="35">
        <f t="shared" ref="CN6:CV6" si="10">IF(CN7="",NA(),CN7)</f>
        <v>35.04</v>
      </c>
      <c r="CO6" s="35">
        <f t="shared" si="10"/>
        <v>34.909999999999997</v>
      </c>
      <c r="CP6" s="35">
        <f t="shared" si="10"/>
        <v>34.4</v>
      </c>
      <c r="CQ6" s="35">
        <f t="shared" si="10"/>
        <v>34.14</v>
      </c>
      <c r="CR6" s="35">
        <f t="shared" si="10"/>
        <v>44.69</v>
      </c>
      <c r="CS6" s="35">
        <f t="shared" si="10"/>
        <v>44.69</v>
      </c>
      <c r="CT6" s="35">
        <f t="shared" si="10"/>
        <v>60.65</v>
      </c>
      <c r="CU6" s="35">
        <f t="shared" si="10"/>
        <v>51.75</v>
      </c>
      <c r="CV6" s="35">
        <f t="shared" si="10"/>
        <v>50.68</v>
      </c>
      <c r="CW6" s="34" t="str">
        <f>IF(CW7="","",IF(CW7="-","【-】","【"&amp;SUBSTITUTE(TEXT(CW7,"#,##0.00"),"-","△")&amp;"】"))</f>
        <v>【52.23】</v>
      </c>
      <c r="CX6" s="35">
        <f>IF(CX7="",NA(),CX7)</f>
        <v>69.989999999999995</v>
      </c>
      <c r="CY6" s="35">
        <f t="shared" ref="CY6:DG6" si="11">IF(CY7="",NA(),CY7)</f>
        <v>71.86</v>
      </c>
      <c r="CZ6" s="35">
        <f t="shared" si="11"/>
        <v>69.989999999999995</v>
      </c>
      <c r="DA6" s="35">
        <f t="shared" si="11"/>
        <v>70.19</v>
      </c>
      <c r="DB6" s="35">
        <f t="shared" si="11"/>
        <v>70.28</v>
      </c>
      <c r="DC6" s="35">
        <f t="shared" si="11"/>
        <v>70.59</v>
      </c>
      <c r="DD6" s="35">
        <f t="shared" si="11"/>
        <v>69.67</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0.02</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62120</v>
      </c>
      <c r="D7" s="37">
        <v>47</v>
      </c>
      <c r="E7" s="37">
        <v>17</v>
      </c>
      <c r="F7" s="37">
        <v>5</v>
      </c>
      <c r="G7" s="37">
        <v>0</v>
      </c>
      <c r="H7" s="37" t="s">
        <v>99</v>
      </c>
      <c r="I7" s="37" t="s">
        <v>100</v>
      </c>
      <c r="J7" s="37" t="s">
        <v>101</v>
      </c>
      <c r="K7" s="37" t="s">
        <v>102</v>
      </c>
      <c r="L7" s="37" t="s">
        <v>103</v>
      </c>
      <c r="M7" s="37" t="s">
        <v>104</v>
      </c>
      <c r="N7" s="38" t="s">
        <v>105</v>
      </c>
      <c r="O7" s="38" t="s">
        <v>106</v>
      </c>
      <c r="P7" s="38">
        <v>9.23</v>
      </c>
      <c r="Q7" s="38">
        <v>91.98</v>
      </c>
      <c r="R7" s="38">
        <v>3240</v>
      </c>
      <c r="S7" s="38">
        <v>16202</v>
      </c>
      <c r="T7" s="38">
        <v>372.53</v>
      </c>
      <c r="U7" s="38">
        <v>43.49</v>
      </c>
      <c r="V7" s="38">
        <v>1484</v>
      </c>
      <c r="W7" s="38">
        <v>1.23</v>
      </c>
      <c r="X7" s="38">
        <v>1206.5</v>
      </c>
      <c r="Y7" s="38">
        <v>50.36</v>
      </c>
      <c r="Z7" s="38">
        <v>50.46</v>
      </c>
      <c r="AA7" s="38">
        <v>51.12</v>
      </c>
      <c r="AB7" s="38">
        <v>48.46</v>
      </c>
      <c r="AC7" s="38">
        <v>48.13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3778.9</v>
      </c>
      <c r="BG7" s="38">
        <v>0</v>
      </c>
      <c r="BH7" s="38">
        <v>4279.01</v>
      </c>
      <c r="BI7" s="38">
        <v>4272.3999999999996</v>
      </c>
      <c r="BJ7" s="38">
        <v>4242.76</v>
      </c>
      <c r="BK7" s="38">
        <v>1161.05</v>
      </c>
      <c r="BL7" s="38">
        <v>979.89</v>
      </c>
      <c r="BM7" s="38">
        <v>974.93</v>
      </c>
      <c r="BN7" s="38">
        <v>855.8</v>
      </c>
      <c r="BO7" s="38">
        <v>789.46</v>
      </c>
      <c r="BP7" s="38">
        <v>747.76</v>
      </c>
      <c r="BQ7" s="38">
        <v>30.02</v>
      </c>
      <c r="BR7" s="38">
        <v>31.88</v>
      </c>
      <c r="BS7" s="38">
        <v>32.43</v>
      </c>
      <c r="BT7" s="38">
        <v>30.94</v>
      </c>
      <c r="BU7" s="38">
        <v>29.52</v>
      </c>
      <c r="BV7" s="38">
        <v>41.08</v>
      </c>
      <c r="BW7" s="38">
        <v>41.34</v>
      </c>
      <c r="BX7" s="38">
        <v>55.32</v>
      </c>
      <c r="BY7" s="38">
        <v>59.8</v>
      </c>
      <c r="BZ7" s="38">
        <v>57.77</v>
      </c>
      <c r="CA7" s="38">
        <v>59.51</v>
      </c>
      <c r="CB7" s="38">
        <v>539</v>
      </c>
      <c r="CC7" s="38">
        <v>507.26</v>
      </c>
      <c r="CD7" s="38">
        <v>535.15</v>
      </c>
      <c r="CE7" s="38">
        <v>542.97</v>
      </c>
      <c r="CF7" s="38">
        <v>558.12</v>
      </c>
      <c r="CG7" s="38">
        <v>378.08</v>
      </c>
      <c r="CH7" s="38">
        <v>357.49</v>
      </c>
      <c r="CI7" s="38">
        <v>283.17</v>
      </c>
      <c r="CJ7" s="38">
        <v>263.76</v>
      </c>
      <c r="CK7" s="38">
        <v>274.35000000000002</v>
      </c>
      <c r="CL7" s="38">
        <v>261.45999999999998</v>
      </c>
      <c r="CM7" s="38">
        <v>36.06</v>
      </c>
      <c r="CN7" s="38">
        <v>35.04</v>
      </c>
      <c r="CO7" s="38">
        <v>34.909999999999997</v>
      </c>
      <c r="CP7" s="38">
        <v>34.4</v>
      </c>
      <c r="CQ7" s="38">
        <v>34.14</v>
      </c>
      <c r="CR7" s="38">
        <v>44.69</v>
      </c>
      <c r="CS7" s="38">
        <v>44.69</v>
      </c>
      <c r="CT7" s="38">
        <v>60.65</v>
      </c>
      <c r="CU7" s="38">
        <v>51.75</v>
      </c>
      <c r="CV7" s="38">
        <v>50.68</v>
      </c>
      <c r="CW7" s="38">
        <v>52.23</v>
      </c>
      <c r="CX7" s="38">
        <v>69.989999999999995</v>
      </c>
      <c r="CY7" s="38">
        <v>71.86</v>
      </c>
      <c r="CZ7" s="38">
        <v>69.989999999999995</v>
      </c>
      <c r="DA7" s="38">
        <v>70.19</v>
      </c>
      <c r="DB7" s="38">
        <v>70.28</v>
      </c>
      <c r="DC7" s="38">
        <v>70.59</v>
      </c>
      <c r="DD7" s="38">
        <v>69.67</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0.02</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