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5.1.1.4\0103$\01 総務課 03 財政係\08　地方公営企業\11　公営企業に係る「経営比較分析表」【】【】\H29\03疑義照会【2.19】\"/>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P10" i="4"/>
  <c r="I10" i="4"/>
  <c r="B10" i="4"/>
  <c r="AT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<sst xmlns="http://schemas.openxmlformats.org/spreadsheetml/2006/main" count="240" uniqueCount="126">
  <si>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</si>
  <si>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</si>
  <si>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</si>
  <si>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</si>
  <si>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</si>
  <si>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</si>
  <si>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</si>
  <si>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</si>
  <si>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</si>
  <si>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</si>
  <si>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</si>
  <si>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</si>
  <si>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</si>
  <si>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</si>
  <si>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</si>
  <si>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</si>
  <si>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</si>
  <si>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</si>
  <si>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</si>
  <si>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</si>
  <si>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</si>
  <si>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</si>
  <si>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</si>
  <si>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</si>
  <si>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</si>
  <si>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</si>
  <si>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</si>
  <si>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</si>
  <si>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</si>
  <si>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</si>
  <si>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</si>
  <si>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</si>
  <si>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</si>
  <si>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</si>
  <si>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</si>
  <si>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</si>
  <si>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</si>
  <si>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</si>
  <si>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</si>
  <si>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</si>
  <si>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</si>
  <si>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</si>
  <si>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</si>
  <si>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</si>
  <si>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</si>
  <si>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</si>
  <si>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</si>
  <si>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</si>
  <si>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</si>
  <si>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</si>
  <si>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</si>
  <si>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</si>
  <si>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</si>
  <si>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</si>
  <si>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</si>
  <si>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</si>
  <si>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</si>
  <si>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</si>
  <si>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</si>
  <si>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</si>
  <si>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</si>
  <si>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</si>
  <si>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</si>
  <si>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</si>
  <si>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</si>
  <si>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</si>
  <si>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</si>
  <si>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</si>
  <si>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</si>
  <si>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</si>
  <si>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</si>
  <si>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</si>
  <si>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</si>
  <si>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</si>
  <si>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</si>
  <si>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</si>
  <si>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</si>
  <si>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</si>
  <si>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</si>
  <si>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</si>
  <si>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</si>
  <si>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</si>
  <si>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</si>
  <si>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</si>
  <si>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</si>
  <si>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</si>
  <si>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</si>
  <si>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</si>
  <si>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</si>
  <si>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</si>
  <si>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</si>
  <si>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</si>
  <si>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</si>
  <si>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</si>
  <si>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</si>
  <si>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</si>
  <si>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</si>
  <si>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</si>
  <si>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</si>
  <si>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</si>
  <si>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</si>
  <si>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</si>
  <si>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</si>
  <si>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</si>
  <si>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</si>
  <si>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</si>
  <si>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</si>
  <si>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</si>
  <si>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</si>
  <si>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</si>
  <si>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最上町</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</si>
  <si>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</si>
  <si>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</si>
  <si>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</si>
  <si>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</si>
  <si>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</si>
  <si>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</si>
  <si>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</si>
  <si>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</si>
  <si>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</si>
  <si>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</si>
  <si>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</si>
  <si>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供用開始から16年程度ということもあり、管路の老朽化については大きな問題は発生していない。しかし、浄化施設についてはポンプ等機械設備の更新などが出てきている為経営を圧迫してきている。</t>
    <rPh sb="50" eb="52">
      <t>ジョウカ</t>
    </rPh>
    <rPh sb="52" eb="54">
      <t>シセツ</t>
    </rPh>
    <rPh sb="62" eb="63">
      <t>ナド</t>
    </rPh>
    <rPh sb="63" eb="65">
      <t>キカイ</t>
    </rPh>
    <rPh sb="65" eb="67">
      <t>セツビ</t>
    </rPh>
    <rPh sb="68" eb="70">
      <t>コウシン</t>
    </rPh>
    <rPh sb="73" eb="74">
      <t>デ</t>
    </rPh>
    <rPh sb="79" eb="80">
      <t>タメ</t>
    </rPh>
    <rPh sb="80" eb="82">
      <t>ケイエイ</t>
    </rPh>
    <rPh sb="83" eb="85">
      <t>アッパク</t>
    </rPh>
    <phoneticPr fontId="4"/>
  </si>
  <si>
    <t>非設置</t>
    <rPh sb="0" eb="1">
      <t>ヒ</t>
    </rPh>
    <rPh sb="1" eb="3">
      <t>セッチ</t>
    </rPh>
    <phoneticPr fontId="4"/>
  </si>
  <si>
    <t xml:space="preserve"> 経費回収率及び施設利用率が、類似団体の平均値より低いが、３０％を超える高齢化率の中、大幅な料金見直しは、年金生活者の生活をより圧迫することが考えられる。水洗化率が全国平均、類似団体平均より低いことが施設利用率が低くなっている要因となっている。収益的収支比率は平成24年度、25年度から比べると改善しているが大幅な使用料収入が見込めない中横ばいで推移していくものと考えられる。汚水処理原価については全国平均よりも大幅に高い状況にあるが、類似団体と比較すると低い状況にある。集落が点在している中に管路があるためマンホールポンプ等の動力費が原因として考えられる。</t>
    <rPh sb="71" eb="72">
      <t>カンガ</t>
    </rPh>
    <rPh sb="82" eb="84">
      <t>ゼンコク</t>
    </rPh>
    <rPh sb="84" eb="86">
      <t>ヘイキン</t>
    </rPh>
    <rPh sb="87" eb="89">
      <t>ルイジ</t>
    </rPh>
    <rPh sb="89" eb="91">
      <t>ダンタイ</t>
    </rPh>
    <rPh sb="106" eb="107">
      <t>ヒク</t>
    </rPh>
    <rPh sb="122" eb="125">
      <t>シュウエキテキ</t>
    </rPh>
    <rPh sb="125" eb="127">
      <t>シュウシ</t>
    </rPh>
    <rPh sb="127" eb="129">
      <t>ヒリツ</t>
    </rPh>
    <rPh sb="130" eb="132">
      <t>ヘイセイ</t>
    </rPh>
    <rPh sb="134" eb="136">
      <t>ネンド</t>
    </rPh>
    <rPh sb="139" eb="141">
      <t>ネンド</t>
    </rPh>
    <rPh sb="143" eb="144">
      <t>クラ</t>
    </rPh>
    <rPh sb="147" eb="149">
      <t>カイゼン</t>
    </rPh>
    <rPh sb="154" eb="156">
      <t>オオハバ</t>
    </rPh>
    <rPh sb="157" eb="160">
      <t>シヨウリョウ</t>
    </rPh>
    <rPh sb="160" eb="162">
      <t>シュウニュウ</t>
    </rPh>
    <rPh sb="163" eb="165">
      <t>ミコ</t>
    </rPh>
    <rPh sb="168" eb="169">
      <t>ナカ</t>
    </rPh>
    <rPh sb="169" eb="170">
      <t>ヨコ</t>
    </rPh>
    <rPh sb="173" eb="175">
      <t>スイイ</t>
    </rPh>
    <rPh sb="182" eb="183">
      <t>カンガ</t>
    </rPh>
    <rPh sb="188" eb="190">
      <t>オスイ</t>
    </rPh>
    <rPh sb="190" eb="192">
      <t>ショリ</t>
    </rPh>
    <rPh sb="192" eb="194">
      <t>ゲンカ</t>
    </rPh>
    <rPh sb="199" eb="201">
      <t>ゼンコク</t>
    </rPh>
    <rPh sb="201" eb="203">
      <t>ヘイキン</t>
    </rPh>
    <rPh sb="206" eb="208">
      <t>オオハバ</t>
    </rPh>
    <rPh sb="209" eb="210">
      <t>タカ</t>
    </rPh>
    <rPh sb="211" eb="213">
      <t>ジョウキョウ</t>
    </rPh>
    <rPh sb="218" eb="220">
      <t>ルイジ</t>
    </rPh>
    <rPh sb="220" eb="222">
      <t>ダンタイ</t>
    </rPh>
    <rPh sb="223" eb="225">
      <t>ヒカク</t>
    </rPh>
    <rPh sb="228" eb="229">
      <t>ヒク</t>
    </rPh>
    <rPh sb="230" eb="232">
      <t>ジョウキョウ</t>
    </rPh>
    <rPh sb="236" eb="238">
      <t>シュウラク</t>
    </rPh>
    <rPh sb="239" eb="241">
      <t>テンザイ</t>
    </rPh>
    <rPh sb="245" eb="246">
      <t>ナカ</t>
    </rPh>
    <rPh sb="247" eb="249">
      <t>カンロ</t>
    </rPh>
    <rPh sb="262" eb="263">
      <t>ナド</t>
    </rPh>
    <rPh sb="264" eb="266">
      <t>ドウリョク</t>
    </rPh>
    <rPh sb="266" eb="267">
      <t>ヒ</t>
    </rPh>
    <rPh sb="268" eb="270">
      <t>ゲンイン</t>
    </rPh>
    <rPh sb="273" eb="274">
      <t>カンガ</t>
    </rPh>
    <phoneticPr fontId="4"/>
  </si>
  <si>
    <t>　人口減少の影響もあり、大幅な黒字化は望めない状況である。平均よりも低い水洗化率を改善できれば、施設利用率や経費回収率も改善することが予想される。しかし、高齢化率が高く、老人独居世帯、高齢夫婦のみの世帯の増加や世帯数の減少もあり、下水道接続の自己負担も大きいことから消極的な世帯も多い。浄化施設の機械設備が老朽化していく中で更新をしていかなければならないが、更新する際に過大な更新を行わないようにダウンサイジングを進めていく必要がある。</t>
    <rPh sb="92" eb="94">
      <t>コウレイ</t>
    </rPh>
    <rPh sb="94" eb="96">
      <t>フウフ</t>
    </rPh>
    <rPh sb="99" eb="101">
      <t>セタイ</t>
    </rPh>
    <rPh sb="121" eb="123">
      <t>ジコ</t>
    </rPh>
    <rPh sb="123" eb="125">
      <t>フタン</t>
    </rPh>
    <rPh sb="126" eb="127">
      <t>オオ</t>
    </rPh>
    <rPh sb="143" eb="145">
      <t>ジョウカ</t>
    </rPh>
    <rPh sb="145" eb="147">
      <t>シセツ</t>
    </rPh>
    <rPh sb="148" eb="150">
      <t>キカイ</t>
    </rPh>
    <rPh sb="150" eb="152">
      <t>セツビ</t>
    </rPh>
    <rPh sb="153" eb="156">
      <t>ロウキュウカ</t>
    </rPh>
    <rPh sb="160" eb="161">
      <t>ナカ</t>
    </rPh>
    <rPh sb="162" eb="164">
      <t>コウシン</t>
    </rPh>
    <rPh sb="179" eb="181">
      <t>コウシン</t>
    </rPh>
    <rPh sb="183" eb="184">
      <t>サイ</t>
    </rPh>
    <rPh sb="185" eb="187">
      <t>カダイ</t>
    </rPh>
    <rPh sb="188" eb="190">
      <t>コウシン</t>
    </rPh>
    <rPh sb="191" eb="192">
      <t>オコナ</t>
    </rPh>
    <rPh sb="207" eb="208">
      <t>スス</t>
    </rPh>
    <rPh sb="212" eb="21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</si>
</sst>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0.67</c:v>
                </c:pt>
                <c:pt idx="4">
                  <c:v>0</c:v>
                </c:pt>
              </c:numCache>
            </c:numRef>
          </c:val>
        </c:ser>
        <c:dLbls>
          <c:showLegendKey val="0"/>
          <c:showVal val="0"/>
          <c:showCatName val="0"/>
          <c:showSerName val="0"/>
          <c:showPercent val="0"/>
          <c:showBubbleSize val="0"/>
        </c:dLbls>
        <c:gapWidth val="150"/>
        <c:axId val="187758344"/>
        <c:axId val="187843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0.14000000000000001</c:v>
                </c:pt>
                <c:pt idx="1">
                  <c:v>0</c:v>
                </c:pt>
                <c:pt idx="2" formatCode="#,##0.00;&quot;△&quot;#,##0.00;&quot;-&quot;">
                  <c:v>0.17</c:v>
                </c:pt>
                <c:pt idx="3" formatCode="#,##0.00;&quot;△&quot;#,##0.00;&quot;-&quot;">
                  <c:v>0.15</c:v>
                </c:pt>
                <c:pt idx="4" formatCode="#,##0.00;&quot;△&quot;#,##0.00;&quot;-&quot;">
                  <c:v>0.1</c:v>
                </c:pt>
              </c:numCache>
            </c:numRef>
          </c:val>
          <c:smooth val="0"/>
        </c:ser>
        <c:dLbls>
          <c:showLegendKey val="0"/>
          <c:showVal val="0"/>
          <c:showCatName val="0"/>
          <c:showSerName val="0"/>
          <c:showPercent val="0"/>
          <c:showBubbleSize val="0"/>
        </c:dLbls>
        <c:marker val="1"/>
        <c:smooth val="0"/>
        <c:axId val="187758344"/>
        <c:axId val="187843144"/>
      </c:lineChart>
      <c:dateAx>
        <c:axId val="187758344"/>
        <c:scaling>
          <c:orientation val="minMax"/>
        </c:scaling>
        <c:delete val="1"/>
        <c:axPos val="b"/>
        <c:numFmt formatCode="ge" sourceLinked="1"/>
        <c:majorTickMark val="none"/>
        <c:minorTickMark val="none"/>
        <c:tickLblPos val="none"/>
        <c:crossAx val="187843144"/>
        <c:crosses val="autoZero"/>
        <c:auto val="1"/>
        <c:lblOffset val="100"/>
        <c:baseTimeUnit val="years"/>
      </c:dateAx>
      <c:valAx>
        <c:axId val="187843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758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49.18</c:v>
                </c:pt>
                <c:pt idx="1">
                  <c:v>46.71</c:v>
                </c:pt>
                <c:pt idx="2">
                  <c:v>45.76</c:v>
                </c:pt>
                <c:pt idx="3">
                  <c:v>45.71</c:v>
                </c:pt>
                <c:pt idx="4">
                  <c:v>46</c:v>
                </c:pt>
              </c:numCache>
            </c:numRef>
          </c:val>
        </c:ser>
        <c:dLbls>
          <c:showLegendKey val="0"/>
          <c:showVal val="0"/>
          <c:showCatName val="0"/>
          <c:showSerName val="0"/>
          <c:showPercent val="0"/>
          <c:showBubbleSize val="0"/>
        </c:dLbls>
        <c:gapWidth val="150"/>
        <c:axId val="188796656"/>
        <c:axId val="188797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41.95</c:v>
                </c:pt>
                <c:pt idx="1">
                  <c:v>40.71</c:v>
                </c:pt>
                <c:pt idx="2">
                  <c:v>43.53</c:v>
                </c:pt>
                <c:pt idx="3">
                  <c:v>49.39</c:v>
                </c:pt>
                <c:pt idx="4">
                  <c:v>49.25</c:v>
                </c:pt>
              </c:numCache>
            </c:numRef>
          </c:val>
          <c:smooth val="0"/>
        </c:ser>
        <c:dLbls>
          <c:showLegendKey val="0"/>
          <c:showVal val="0"/>
          <c:showCatName val="0"/>
          <c:showSerName val="0"/>
          <c:showPercent val="0"/>
          <c:showBubbleSize val="0"/>
        </c:dLbls>
        <c:marker val="1"/>
        <c:smooth val="0"/>
        <c:axId val="188796656"/>
        <c:axId val="188797048"/>
      </c:lineChart>
      <c:dateAx>
        <c:axId val="188796656"/>
        <c:scaling>
          <c:orientation val="minMax"/>
        </c:scaling>
        <c:delete val="1"/>
        <c:axPos val="b"/>
        <c:numFmt formatCode="ge" sourceLinked="1"/>
        <c:majorTickMark val="none"/>
        <c:minorTickMark val="none"/>
        <c:tickLblPos val="none"/>
        <c:crossAx val="188797048"/>
        <c:crosses val="autoZero"/>
        <c:auto val="1"/>
        <c:lblOffset val="100"/>
        <c:baseTimeUnit val="years"/>
      </c:dateAx>
      <c:valAx>
        <c:axId val="188797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9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72.97</c:v>
                </c:pt>
                <c:pt idx="1">
                  <c:v>74.55</c:v>
                </c:pt>
                <c:pt idx="2">
                  <c:v>76.34</c:v>
                </c:pt>
                <c:pt idx="3">
                  <c:v>77.099999999999994</c:v>
                </c:pt>
                <c:pt idx="4">
                  <c:v>78.489999999999995</c:v>
                </c:pt>
              </c:numCache>
            </c:numRef>
          </c:val>
        </c:ser>
        <c:dLbls>
          <c:showLegendKey val="0"/>
          <c:showVal val="0"/>
          <c:showCatName val="0"/>
          <c:showSerName val="0"/>
          <c:showPercent val="0"/>
          <c:showBubbleSize val="0"/>
        </c:dLbls>
        <c:gapWidth val="150"/>
        <c:axId val="188798224"/>
        <c:axId val="188798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64.459999999999994</c:v>
                </c:pt>
                <c:pt idx="1">
                  <c:v>63.45</c:v>
                </c:pt>
                <c:pt idx="2">
                  <c:v>64.14</c:v>
                </c:pt>
                <c:pt idx="3">
                  <c:v>83.96</c:v>
                </c:pt>
                <c:pt idx="4">
                  <c:v>84.12</c:v>
                </c:pt>
              </c:numCache>
            </c:numRef>
          </c:val>
          <c:smooth val="0"/>
        </c:ser>
        <c:dLbls>
          <c:showLegendKey val="0"/>
          <c:showVal val="0"/>
          <c:showCatName val="0"/>
          <c:showSerName val="0"/>
          <c:showPercent val="0"/>
          <c:showBubbleSize val="0"/>
        </c:dLbls>
        <c:marker val="1"/>
        <c:smooth val="0"/>
        <c:axId val="188798224"/>
        <c:axId val="188798616"/>
      </c:lineChart>
      <c:dateAx>
        <c:axId val="188798224"/>
        <c:scaling>
          <c:orientation val="minMax"/>
        </c:scaling>
        <c:delete val="1"/>
        <c:axPos val="b"/>
        <c:numFmt formatCode="ge" sourceLinked="1"/>
        <c:majorTickMark val="none"/>
        <c:minorTickMark val="none"/>
        <c:tickLblPos val="none"/>
        <c:crossAx val="188798616"/>
        <c:crosses val="autoZero"/>
        <c:auto val="1"/>
        <c:lblOffset val="100"/>
        <c:baseTimeUnit val="years"/>
      </c:dateAx>
      <c:valAx>
        <c:axId val="188798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9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70</c:v>
                </c:pt>
                <c:pt idx="1">
                  <c:v>66.91</c:v>
                </c:pt>
                <c:pt idx="2">
                  <c:v>77.36</c:v>
                </c:pt>
                <c:pt idx="3">
                  <c:v>76.34</c:v>
                </c:pt>
                <c:pt idx="4">
                  <c:v>76.37</c:v>
                </c:pt>
              </c:numCache>
            </c:numRef>
          </c:val>
        </c:ser>
        <c:dLbls>
          <c:showLegendKey val="0"/>
          <c:showVal val="0"/>
          <c:showCatName val="0"/>
          <c:showSerName val="0"/>
          <c:showPercent val="0"/>
          <c:showBubbleSize val="0"/>
        </c:dLbls>
        <c:gapWidth val="150"/>
        <c:axId val="188399464"/>
        <c:axId val="18791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399464"/>
        <c:axId val="187919376"/>
      </c:lineChart>
      <c:dateAx>
        <c:axId val="188399464"/>
        <c:scaling>
          <c:orientation val="minMax"/>
        </c:scaling>
        <c:delete val="1"/>
        <c:axPos val="b"/>
        <c:numFmt formatCode="ge" sourceLinked="1"/>
        <c:majorTickMark val="none"/>
        <c:minorTickMark val="none"/>
        <c:tickLblPos val="none"/>
        <c:crossAx val="187919376"/>
        <c:crosses val="autoZero"/>
        <c:auto val="1"/>
        <c:lblOffset val="100"/>
        <c:baseTimeUnit val="years"/>
      </c:dateAx>
      <c:valAx>
        <c:axId val="18791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99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492552"/>
        <c:axId val="188492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492552"/>
        <c:axId val="188492936"/>
      </c:lineChart>
      <c:dateAx>
        <c:axId val="188492552"/>
        <c:scaling>
          <c:orientation val="minMax"/>
        </c:scaling>
        <c:delete val="1"/>
        <c:axPos val="b"/>
        <c:numFmt formatCode="ge" sourceLinked="1"/>
        <c:majorTickMark val="none"/>
        <c:minorTickMark val="none"/>
        <c:tickLblPos val="none"/>
        <c:crossAx val="188492936"/>
        <c:crosses val="autoZero"/>
        <c:auto val="1"/>
        <c:lblOffset val="100"/>
        <c:baseTimeUnit val="years"/>
      </c:dateAx>
      <c:valAx>
        <c:axId val="188492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492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582360"/>
        <c:axId val="188582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582360"/>
        <c:axId val="188582752"/>
      </c:lineChart>
      <c:dateAx>
        <c:axId val="188582360"/>
        <c:scaling>
          <c:orientation val="minMax"/>
        </c:scaling>
        <c:delete val="1"/>
        <c:axPos val="b"/>
        <c:numFmt formatCode="ge" sourceLinked="1"/>
        <c:majorTickMark val="none"/>
        <c:minorTickMark val="none"/>
        <c:tickLblPos val="none"/>
        <c:crossAx val="188582752"/>
        <c:crosses val="autoZero"/>
        <c:auto val="1"/>
        <c:lblOffset val="100"/>
        <c:baseTimeUnit val="years"/>
      </c:dateAx>
      <c:valAx>
        <c:axId val="18858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82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583928"/>
        <c:axId val="18858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583928"/>
        <c:axId val="188584320"/>
      </c:lineChart>
      <c:dateAx>
        <c:axId val="188583928"/>
        <c:scaling>
          <c:orientation val="minMax"/>
        </c:scaling>
        <c:delete val="1"/>
        <c:axPos val="b"/>
        <c:numFmt formatCode="ge" sourceLinked="1"/>
        <c:majorTickMark val="none"/>
        <c:minorTickMark val="none"/>
        <c:tickLblPos val="none"/>
        <c:crossAx val="188584320"/>
        <c:crosses val="autoZero"/>
        <c:auto val="1"/>
        <c:lblOffset val="100"/>
        <c:baseTimeUnit val="years"/>
      </c:dateAx>
      <c:valAx>
        <c:axId val="18858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83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585496"/>
        <c:axId val="188585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585496"/>
        <c:axId val="188585888"/>
      </c:lineChart>
      <c:dateAx>
        <c:axId val="188585496"/>
        <c:scaling>
          <c:orientation val="minMax"/>
        </c:scaling>
        <c:delete val="1"/>
        <c:axPos val="b"/>
        <c:numFmt formatCode="ge" sourceLinked="1"/>
        <c:majorTickMark val="none"/>
        <c:minorTickMark val="none"/>
        <c:tickLblPos val="none"/>
        <c:crossAx val="188585888"/>
        <c:crosses val="autoZero"/>
        <c:auto val="1"/>
        <c:lblOffset val="100"/>
        <c:baseTimeUnit val="years"/>
      </c:dateAx>
      <c:valAx>
        <c:axId val="18858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85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8973328"/>
        <c:axId val="188973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1791.46</c:v>
                </c:pt>
                <c:pt idx="1">
                  <c:v>1826.49</c:v>
                </c:pt>
                <c:pt idx="2">
                  <c:v>1696.96</c:v>
                </c:pt>
                <c:pt idx="3">
                  <c:v>1162.3599999999999</c:v>
                </c:pt>
                <c:pt idx="4">
                  <c:v>1047.6500000000001</c:v>
                </c:pt>
              </c:numCache>
            </c:numRef>
          </c:val>
          <c:smooth val="0"/>
        </c:ser>
        <c:dLbls>
          <c:showLegendKey val="0"/>
          <c:showVal val="0"/>
          <c:showCatName val="0"/>
          <c:showSerName val="0"/>
          <c:showPercent val="0"/>
          <c:showBubbleSize val="0"/>
        </c:dLbls>
        <c:marker val="1"/>
        <c:smooth val="0"/>
        <c:axId val="188973328"/>
        <c:axId val="188973720"/>
      </c:lineChart>
      <c:dateAx>
        <c:axId val="188973328"/>
        <c:scaling>
          <c:orientation val="minMax"/>
        </c:scaling>
        <c:delete val="1"/>
        <c:axPos val="b"/>
        <c:numFmt formatCode="ge" sourceLinked="1"/>
        <c:majorTickMark val="none"/>
        <c:minorTickMark val="none"/>
        <c:tickLblPos val="none"/>
        <c:crossAx val="188973720"/>
        <c:crosses val="autoZero"/>
        <c:auto val="1"/>
        <c:lblOffset val="100"/>
        <c:baseTimeUnit val="years"/>
      </c:dateAx>
      <c:valAx>
        <c:axId val="188973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97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59.45</c:v>
                </c:pt>
                <c:pt idx="1">
                  <c:v>56.09</c:v>
                </c:pt>
                <c:pt idx="2">
                  <c:v>59.6</c:v>
                </c:pt>
                <c:pt idx="3">
                  <c:v>64.27</c:v>
                </c:pt>
                <c:pt idx="4">
                  <c:v>69.22</c:v>
                </c:pt>
              </c:numCache>
            </c:numRef>
          </c:val>
        </c:ser>
        <c:dLbls>
          <c:showLegendKey val="0"/>
          <c:showVal val="0"/>
          <c:showCatName val="0"/>
          <c:showSerName val="0"/>
          <c:showPercent val="0"/>
          <c:showBubbleSize val="0"/>
        </c:dLbls>
        <c:gapWidth val="150"/>
        <c:axId val="188974896"/>
        <c:axId val="188975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51.28</c:v>
                </c:pt>
                <c:pt idx="1">
                  <c:v>48</c:v>
                </c:pt>
                <c:pt idx="2">
                  <c:v>47.23</c:v>
                </c:pt>
                <c:pt idx="3">
                  <c:v>68.209999999999994</c:v>
                </c:pt>
                <c:pt idx="4">
                  <c:v>74.040000000000006</c:v>
                </c:pt>
              </c:numCache>
            </c:numRef>
          </c:val>
          <c:smooth val="0"/>
        </c:ser>
        <c:dLbls>
          <c:showLegendKey val="0"/>
          <c:showVal val="0"/>
          <c:showCatName val="0"/>
          <c:showSerName val="0"/>
          <c:showPercent val="0"/>
          <c:showBubbleSize val="0"/>
        </c:dLbls>
        <c:marker val="1"/>
        <c:smooth val="0"/>
        <c:axId val="188974896"/>
        <c:axId val="188975288"/>
      </c:lineChart>
      <c:dateAx>
        <c:axId val="188974896"/>
        <c:scaling>
          <c:orientation val="minMax"/>
        </c:scaling>
        <c:delete val="1"/>
        <c:axPos val="b"/>
        <c:numFmt formatCode="ge" sourceLinked="1"/>
        <c:majorTickMark val="none"/>
        <c:minorTickMark val="none"/>
        <c:tickLblPos val="none"/>
        <c:crossAx val="188975288"/>
        <c:crosses val="autoZero"/>
        <c:auto val="1"/>
        <c:lblOffset val="100"/>
        <c:baseTimeUnit val="years"/>
      </c:dateAx>
      <c:valAx>
        <c:axId val="188975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97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241.33</c:v>
                </c:pt>
                <c:pt idx="1">
                  <c:v>256.47000000000003</c:v>
                </c:pt>
                <c:pt idx="2">
                  <c:v>244.45</c:v>
                </c:pt>
                <c:pt idx="3">
                  <c:v>227.6</c:v>
                </c:pt>
                <c:pt idx="4">
                  <c:v>201.92</c:v>
                </c:pt>
              </c:numCache>
            </c:numRef>
          </c:val>
        </c:ser>
        <c:dLbls>
          <c:showLegendKey val="0"/>
          <c:showVal val="0"/>
          <c:showCatName val="0"/>
          <c:showSerName val="0"/>
          <c:showPercent val="0"/>
          <c:showBubbleSize val="0"/>
        </c:dLbls>
        <c:gapWidth val="150"/>
        <c:axId val="188795088"/>
        <c:axId val="188795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311.81</c:v>
                </c:pt>
                <c:pt idx="1">
                  <c:v>334.37</c:v>
                </c:pt>
                <c:pt idx="2">
                  <c:v>351.41</c:v>
                </c:pt>
                <c:pt idx="3">
                  <c:v>250.84</c:v>
                </c:pt>
                <c:pt idx="4">
                  <c:v>235.61</c:v>
                </c:pt>
              </c:numCache>
            </c:numRef>
          </c:val>
          <c:smooth val="0"/>
        </c:ser>
        <c:dLbls>
          <c:showLegendKey val="0"/>
          <c:showVal val="0"/>
          <c:showCatName val="0"/>
          <c:showSerName val="0"/>
          <c:showPercent val="0"/>
          <c:showBubbleSize val="0"/>
        </c:dLbls>
        <c:marker val="1"/>
        <c:smooth val="0"/>
        <c:axId val="188795088"/>
        <c:axId val="188795480"/>
      </c:lineChart>
      <c:dateAx>
        <c:axId val="188795088"/>
        <c:scaling>
          <c:orientation val="minMax"/>
        </c:scaling>
        <c:delete val="1"/>
        <c:axPos val="b"/>
        <c:numFmt formatCode="ge" sourceLinked="1"/>
        <c:majorTickMark val="none"/>
        <c:minorTickMark val="none"/>
        <c:tickLblPos val="none"/>
        <c:crossAx val="188795480"/>
        <c:crosses val="autoZero"/>
        <c:auto val="1"/>
        <c:lblOffset val="100"/>
        <c:baseTimeUnit val="years"/>
      </c:dateAx>
      <c:valAx>
        <c:axId val="188795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795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Q43" zoomScaleNormal="100" workbookViewId="0">
      <selection activeCell="BL83" sqref="BL83"/>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最上町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
        <v>123</v>
      </c>
      <c r="AE8" s="49"/>
      <c r="AF8" s="49"/>
      <c r="AG8" s="49"/>
      <c r="AH8" s="49"/>
      <c r="AI8" s="49"/>
      <c r="AJ8" s="49"/>
      <c r="AK8" s="4"/>
      <c r="AL8" s="50">
        <f>データ!S6</f>
        <v>9014</v>
      </c>
      <c r="AM8" s="50"/>
      <c r="AN8" s="50"/>
      <c r="AO8" s="50"/>
      <c r="AP8" s="50"/>
      <c r="AQ8" s="50"/>
      <c r="AR8" s="50"/>
      <c r="AS8" s="50"/>
      <c r="AT8" s="45">
        <f>データ!T6</f>
        <v>330.37</v>
      </c>
      <c r="AU8" s="45"/>
      <c r="AV8" s="45"/>
      <c r="AW8" s="45"/>
      <c r="AX8" s="45"/>
      <c r="AY8" s="45"/>
      <c r="AZ8" s="45"/>
      <c r="BA8" s="45"/>
      <c r="BB8" s="45">
        <f>データ!U6</f>
        <v>27.28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34.9</v>
      </c>
      <c r="Q10" s="45"/>
      <c r="R10" s="45"/>
      <c r="S10" s="45"/>
      <c r="T10" s="45"/>
      <c r="U10" s="45"/>
      <c r="V10" s="45"/>
      <c r="W10" s="45">
        <f>データ!Q6</f>
        <v>88.82</v>
      </c>
      <c r="X10" s="45"/>
      <c r="Y10" s="45"/>
      <c r="Z10" s="45"/>
      <c r="AA10" s="45"/>
      <c r="AB10" s="45"/>
      <c r="AC10" s="45"/>
      <c r="AD10" s="50">
        <f>データ!R6</f>
        <v>2900</v>
      </c>
      <c r="AE10" s="50"/>
      <c r="AF10" s="50"/>
      <c r="AG10" s="50"/>
      <c r="AH10" s="50"/>
      <c r="AI10" s="50"/>
      <c r="AJ10" s="50"/>
      <c r="AK10" s="2"/>
      <c r="AL10" s="50">
        <f>データ!V6</f>
        <v>3124</v>
      </c>
      <c r="AM10" s="50"/>
      <c r="AN10" s="50"/>
      <c r="AO10" s="50"/>
      <c r="AP10" s="50"/>
      <c r="AQ10" s="50"/>
      <c r="AR10" s="50"/>
      <c r="AS10" s="50"/>
      <c r="AT10" s="45">
        <f>データ!W6</f>
        <v>1.35</v>
      </c>
      <c r="AU10" s="45"/>
      <c r="AV10" s="45"/>
      <c r="AW10" s="45"/>
      <c r="AX10" s="45"/>
      <c r="AY10" s="45"/>
      <c r="AZ10" s="45"/>
      <c r="BA10" s="45"/>
      <c r="BB10" s="45">
        <f>データ!X6</f>
        <v>2314.0700000000002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125</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63622</v>
      </c>
      <c r="D6" s="33">
        <f t="shared" si="3"/>
        <v>47</v>
      </c>
      <c r="E6" s="33">
        <f t="shared" si="3"/>
        <v>17</v>
      </c>
      <c r="F6" s="33">
        <f t="shared" si="3"/>
        <v>1</v>
      </c>
      <c r="G6" s="33">
        <f t="shared" si="3"/>
        <v>0</v>
      </c>
      <c r="H6" s="33" t="str">
        <f t="shared" si="3"/>
        <v>山形県　最上町</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34.9</v>
      </c>
      <c r="Q6" s="34">
        <f t="shared" si="3"/>
        <v>88.82</v>
      </c>
      <c r="R6" s="34">
        <f t="shared" si="3"/>
        <v>2900</v>
      </c>
      <c r="S6" s="34">
        <f t="shared" si="3"/>
        <v>9014</v>
      </c>
      <c r="T6" s="34">
        <f t="shared" si="3"/>
        <v>330.37</v>
      </c>
      <c r="U6" s="34">
        <f t="shared" si="3"/>
        <v>27.28</v>
      </c>
      <c r="V6" s="34">
        <f t="shared" si="3"/>
        <v>3124</v>
      </c>
      <c r="W6" s="34">
        <f t="shared" si="3"/>
        <v>1.35</v>
      </c>
      <c r="X6" s="34">
        <f t="shared" si="3"/>
        <v>2314.0700000000002</v>
      </c>
      <c r="Y6" s="35">
        <f>IF(Y7="",NA(),Y7)</f>
        <v>70</v>
      </c>
      <c r="Z6" s="35">
        <f t="shared" ref="Z6:AH6" si="4">IF(Z7="",NA(),Z7)</f>
        <v>66.91</v>
      </c>
      <c r="AA6" s="35">
        <f t="shared" si="4"/>
        <v>77.36</v>
      </c>
      <c r="AB6" s="35">
        <f t="shared" si="4"/>
        <v>76.34</v>
      </c>
      <c r="AC6" s="35">
        <f t="shared" si="4"/>
        <v>76.37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1791.46</v>
      </c>
      <c r="BL6" s="35">
        <f t="shared" si="7"/>
        <v>1826.49</v>
      </c>
      <c r="BM6" s="35">
        <f t="shared" si="7"/>
        <v>1696.96</v>
      </c>
      <c r="BN6" s="35">
        <f t="shared" si="7"/>
        <v>1162.3599999999999</v>
      </c>
      <c r="BO6" s="35">
        <f t="shared" si="7"/>
        <v>1047.6500000000001</v>
      </c>
      <c r="BP6" s="34" t="str">
        <f>IF(BP7="","",IF(BP7="-","【-】","【"&amp;SUBSTITUTE(TEXT(BP7,"#,##0.00"),"-","△")&amp;"】"))</f>
        <v>【728.30】</v>
      </c>
      <c r="BQ6" s="35">
        <f>IF(BQ7="",NA(),BQ7)</f>
        <v>59.45</v>
      </c>
      <c r="BR6" s="35">
        <f t="shared" ref="BR6:BZ6" si="8">IF(BR7="",NA(),BR7)</f>
        <v>56.09</v>
      </c>
      <c r="BS6" s="35">
        <f t="shared" si="8"/>
        <v>59.6</v>
      </c>
      <c r="BT6" s="35">
        <f t="shared" si="8"/>
        <v>64.27</v>
      </c>
      <c r="BU6" s="35">
        <f t="shared" si="8"/>
        <v>69.22</v>
      </c>
      <c r="BV6" s="35">
        <f t="shared" si="8"/>
        <v>51.28</v>
      </c>
      <c r="BW6" s="35">
        <f t="shared" si="8"/>
        <v>48</v>
      </c>
      <c r="BX6" s="35">
        <f t="shared" si="8"/>
        <v>47.23</v>
      </c>
      <c r="BY6" s="35">
        <f t="shared" si="8"/>
        <v>68.209999999999994</v>
      </c>
      <c r="BZ6" s="35">
        <f t="shared" si="8"/>
        <v>74.040000000000006</v>
      </c>
      <c r="CA6" s="34" t="str">
        <f>IF(CA7="","",IF(CA7="-","【-】","【"&amp;SUBSTITUTE(TEXT(CA7,"#,##0.00"),"-","△")&amp;"】"))</f>
        <v>【100.04】</v>
      </c>
      <c r="CB6" s="35">
        <f>IF(CB7="",NA(),CB7)</f>
        <v>241.33</v>
      </c>
      <c r="CC6" s="35">
        <f t="shared" ref="CC6:CK6" si="9">IF(CC7="",NA(),CC7)</f>
        <v>256.47000000000003</v>
      </c>
      <c r="CD6" s="35">
        <f t="shared" si="9"/>
        <v>244.45</v>
      </c>
      <c r="CE6" s="35">
        <f t="shared" si="9"/>
        <v>227.6</v>
      </c>
      <c r="CF6" s="35">
        <f t="shared" si="9"/>
        <v>201.92</v>
      </c>
      <c r="CG6" s="35">
        <f t="shared" si="9"/>
        <v>311.81</v>
      </c>
      <c r="CH6" s="35">
        <f t="shared" si="9"/>
        <v>334.37</v>
      </c>
      <c r="CI6" s="35">
        <f t="shared" si="9"/>
        <v>351.41</v>
      </c>
      <c r="CJ6" s="35">
        <f t="shared" si="9"/>
        <v>250.84</v>
      </c>
      <c r="CK6" s="35">
        <f t="shared" si="9"/>
        <v>235.61</v>
      </c>
      <c r="CL6" s="34" t="str">
        <f>IF(CL7="","",IF(CL7="-","【-】","【"&amp;SUBSTITUTE(TEXT(CL7,"#,##0.00"),"-","△")&amp;"】"))</f>
        <v>【137.82】</v>
      </c>
      <c r="CM6" s="35">
        <f>IF(CM7="",NA(),CM7)</f>
        <v>49.18</v>
      </c>
      <c r="CN6" s="35">
        <f t="shared" ref="CN6:CV6" si="10">IF(CN7="",NA(),CN7)</f>
        <v>46.71</v>
      </c>
      <c r="CO6" s="35">
        <f t="shared" si="10"/>
        <v>45.76</v>
      </c>
      <c r="CP6" s="35">
        <f t="shared" si="10"/>
        <v>45.71</v>
      </c>
      <c r="CQ6" s="35">
        <f t="shared" si="10"/>
        <v>46</v>
      </c>
      <c r="CR6" s="35">
        <f t="shared" si="10"/>
        <v>41.95</v>
      </c>
      <c r="CS6" s="35">
        <f t="shared" si="10"/>
        <v>40.71</v>
      </c>
      <c r="CT6" s="35">
        <f t="shared" si="10"/>
        <v>43.53</v>
      </c>
      <c r="CU6" s="35">
        <f t="shared" si="10"/>
        <v>49.39</v>
      </c>
      <c r="CV6" s="35">
        <f t="shared" si="10"/>
        <v>49.25</v>
      </c>
      <c r="CW6" s="34" t="str">
        <f>IF(CW7="","",IF(CW7="-","【-】","【"&amp;SUBSTITUTE(TEXT(CW7,"#,##0.00"),"-","△")&amp;"】"))</f>
        <v>【60.09】</v>
      </c>
      <c r="CX6" s="35">
        <f>IF(CX7="",NA(),CX7)</f>
        <v>72.97</v>
      </c>
      <c r="CY6" s="35">
        <f t="shared" ref="CY6:DG6" si="11">IF(CY7="",NA(),CY7)</f>
        <v>74.55</v>
      </c>
      <c r="CZ6" s="35">
        <f t="shared" si="11"/>
        <v>76.34</v>
      </c>
      <c r="DA6" s="35">
        <f t="shared" si="11"/>
        <v>77.099999999999994</v>
      </c>
      <c r="DB6" s="35">
        <f t="shared" si="11"/>
        <v>78.489999999999995</v>
      </c>
      <c r="DC6" s="35">
        <f t="shared" si="11"/>
        <v>64.459999999999994</v>
      </c>
      <c r="DD6" s="35">
        <f t="shared" si="11"/>
        <v>63.45</v>
      </c>
      <c r="DE6" s="35">
        <f t="shared" si="11"/>
        <v>64.14</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0.67</v>
      </c>
      <c r="EI6" s="34">
        <f t="shared" si="14"/>
        <v>0</v>
      </c>
      <c r="EJ6" s="35">
        <f t="shared" si="14"/>
        <v>0.14000000000000001</v>
      </c>
      <c r="EK6" s="34">
        <f t="shared" si="14"/>
        <v>0</v>
      </c>
      <c r="EL6" s="35">
        <f t="shared" si="14"/>
        <v>0.17</v>
      </c>
      <c r="EM6" s="35">
        <f t="shared" si="14"/>
        <v>0.15</v>
      </c>
      <c r="EN6" s="35">
        <f t="shared" si="14"/>
        <v>0.1</v>
      </c>
      <c r="EO6" s="34" t="str">
        <f>IF(EO7="","",IF(EO7="-","【-】","【"&amp;SUBSTITUTE(TEXT(EO7,"#,##0.00"),"-","△")&amp;"】"))</f>
        <v>【0.27】</v>
      </c>
    </row>
    <row r="7" spans="1:145" s="36" customFormat="1">
      <c r="A7" s="28"/>
      <c r="B7" s="37">
        <v>2016</v>
      </c>
      <c r="C7" s="37">
        <v>63622</v>
      </c>
      <c r="D7" s="37">
        <v>47</v>
      </c>
      <c r="E7" s="37">
        <v>17</v>
      </c>
      <c r="F7" s="37">
        <v>1</v>
      </c>
      <c r="G7" s="37">
        <v>0</v>
      </c>
      <c r="H7" s="37" t="s">
        <v>110</v>
      </c>
      <c r="I7" s="37" t="s">
        <v>111</v>
      </c>
      <c r="J7" s="37" t="s">
        <v>112</v>
      </c>
      <c r="K7" s="37" t="s">
        <v>113</v>
      </c>
      <c r="L7" s="37" t="s">
        <v>114</v>
      </c>
      <c r="M7" s="37"/>
      <c r="N7" s="38" t="s">
        <v>115</v>
      </c>
      <c r="O7" s="38" t="s">
        <v>116</v>
      </c>
      <c r="P7" s="38">
        <v>34.9</v>
      </c>
      <c r="Q7" s="38">
        <v>88.82</v>
      </c>
      <c r="R7" s="38">
        <v>2900</v>
      </c>
      <c r="S7" s="38">
        <v>9014</v>
      </c>
      <c r="T7" s="38">
        <v>330.37</v>
      </c>
      <c r="U7" s="38">
        <v>27.28</v>
      </c>
      <c r="V7" s="38">
        <v>3124</v>
      </c>
      <c r="W7" s="38">
        <v>1.35</v>
      </c>
      <c r="X7" s="38">
        <v>2314.0700000000002</v>
      </c>
      <c r="Y7" s="38">
        <v>70</v>
      </c>
      <c r="Z7" s="38">
        <v>66.91</v>
      </c>
      <c r="AA7" s="38">
        <v>77.36</v>
      </c>
      <c r="AB7" s="38">
        <v>76.34</v>
      </c>
      <c r="AC7" s="38">
        <v>76.37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1791.46</v>
      </c>
      <c r="BL7" s="38">
        <v>1826.49</v>
      </c>
      <c r="BM7" s="38">
        <v>1696.96</v>
      </c>
      <c r="BN7" s="38">
        <v>1162.3599999999999</v>
      </c>
      <c r="BO7" s="38">
        <v>1047.6500000000001</v>
      </c>
      <c r="BP7" s="38">
        <v>728.3</v>
      </c>
      <c r="BQ7" s="38">
        <v>59.45</v>
      </c>
      <c r="BR7" s="38">
        <v>56.09</v>
      </c>
      <c r="BS7" s="38">
        <v>59.6</v>
      </c>
      <c r="BT7" s="38">
        <v>64.27</v>
      </c>
      <c r="BU7" s="38">
        <v>69.22</v>
      </c>
      <c r="BV7" s="38">
        <v>51.28</v>
      </c>
      <c r="BW7" s="38">
        <v>48</v>
      </c>
      <c r="BX7" s="38">
        <v>47.23</v>
      </c>
      <c r="BY7" s="38">
        <v>68.209999999999994</v>
      </c>
      <c r="BZ7" s="38">
        <v>74.040000000000006</v>
      </c>
      <c r="CA7" s="38">
        <v>100.04</v>
      </c>
      <c r="CB7" s="38">
        <v>241.33</v>
      </c>
      <c r="CC7" s="38">
        <v>256.47000000000003</v>
      </c>
      <c r="CD7" s="38">
        <v>244.45</v>
      </c>
      <c r="CE7" s="38">
        <v>227.6</v>
      </c>
      <c r="CF7" s="38">
        <v>201.92</v>
      </c>
      <c r="CG7" s="38">
        <v>311.81</v>
      </c>
      <c r="CH7" s="38">
        <v>334.37</v>
      </c>
      <c r="CI7" s="38">
        <v>351.41</v>
      </c>
      <c r="CJ7" s="38">
        <v>250.84</v>
      </c>
      <c r="CK7" s="38">
        <v>235.61</v>
      </c>
      <c r="CL7" s="38">
        <v>137.82</v>
      </c>
      <c r="CM7" s="38">
        <v>49.18</v>
      </c>
      <c r="CN7" s="38">
        <v>46.71</v>
      </c>
      <c r="CO7" s="38">
        <v>45.76</v>
      </c>
      <c r="CP7" s="38">
        <v>45.71</v>
      </c>
      <c r="CQ7" s="38">
        <v>46</v>
      </c>
      <c r="CR7" s="38">
        <v>41.95</v>
      </c>
      <c r="CS7" s="38">
        <v>40.71</v>
      </c>
      <c r="CT7" s="38">
        <v>43.53</v>
      </c>
      <c r="CU7" s="38">
        <v>49.39</v>
      </c>
      <c r="CV7" s="38">
        <v>49.25</v>
      </c>
      <c r="CW7" s="38">
        <v>60.09</v>
      </c>
      <c r="CX7" s="38">
        <v>72.97</v>
      </c>
      <c r="CY7" s="38">
        <v>74.55</v>
      </c>
      <c r="CZ7" s="38">
        <v>76.34</v>
      </c>
      <c r="DA7" s="38">
        <v>77.099999999999994</v>
      </c>
      <c r="DB7" s="38">
        <v>78.489999999999995</v>
      </c>
      <c r="DC7" s="38">
        <v>64.459999999999994</v>
      </c>
      <c r="DD7" s="38">
        <v>63.45</v>
      </c>
      <c r="DE7" s="38">
        <v>64.14</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0.67</v>
      </c>
      <c r="EI7" s="38">
        <v>0</v>
      </c>
      <c r="EJ7" s="38">
        <v>0.14000000000000001</v>
      </c>
      <c r="EK7" s="38">
        <v>0</v>
      </c>
      <c r="EL7" s="38">
        <v>0.17</v>
      </c>
      <c r="EM7" s="38">
        <v>0.15</v>
      </c>
      <c r="EN7" s="38">
        <v>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H2806-22</cp:lastModifiedBy>
  <cp:lastPrinted>2018-02-16T00:41:07Z</cp:lastPrinted>
  <dcterms:created xsi:type="dcterms:W3CDTF">2017-12-25T02:03:11Z</dcterms:created>
  <dcterms:modified xsi:type="dcterms:W3CDTF">2018-02-16T00:48:13Z</dcterms:modified>
  <cp:category/>
</cp:coreProperties>
</file>