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192.168.10.251\農村整備課\上下水道係\経営比較分析表\R2\【経営比較分析表】2020_063665_47_010\"/>
    </mc:Choice>
  </mc:AlternateContent>
  <xr:revisionPtr revIDLastSave="0" documentId="13_ncr:1_{4561CBE7-83D5-445C-B987-A88CA7CF1020}" xr6:coauthVersionLast="43" xr6:coauthVersionMax="43" xr10:uidLastSave="{00000000-0000-0000-0000-000000000000}"/>
  <workbookProtection workbookAlgorithmName="SHA-512" workbookHashValue="xtmAzBVCEnOs1/ymQh4hJ3bTSgo3DCAnSHJtYYrqaRIijNjiR3h2m46RSGgunRBbpybdBSWGsx57gPnBqbxGfw==" workbookSaltValue="NnEmbFCzyiqk1y/ybMSKKQ=="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<sst xmlns="http://schemas.openxmlformats.org/spreadsheetml/2006/main" count="233" uniqueCount="118">
  <si>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</si>
  <si>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</si>
  <si>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</si>
  <si>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</si>
  <si>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</si>
  <si>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</si>
  <si>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</si>
  <si>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</si>
  <si>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</si>
  <si>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</si>
  <si>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</si>
  <si>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</si>
  <si>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</si>
  <si>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</si>
  <si>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</si>
  <si>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</si>
  <si>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</si>
  <si>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</si>
  <si>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</si>
  <si>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</si>
  <si>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</si>
  <si>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</si>
  <si>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</si>
  <si>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</si>
  <si>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</si>
  <si>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</si>
  <si>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</si>
  <si>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</si>
  <si>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</si>
  <si>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</si>
  <si>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</si>
  <si>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</si>
  <si>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</si>
  <si>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</si>
  <si>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</si>
  <si>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</si>
  <si>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</si>
  <si>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</si>
  <si>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</si>
  <si>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</si>
  <si>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</si>
  <si>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</si>
  <si>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</si>
  <si>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</si>
  <si>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</si>
  <si>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</si>
  <si>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</si>
  <si>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</si>
  <si>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</si>
  <si>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</si>
  <si>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</si>
  <si>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</si>
  <si>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</si>
  <si>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</si>
  <si>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</si>
  <si>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</si>
  <si>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</si>
  <si>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</si>
  <si>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</si>
  <si>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</si>
  <si>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</si>
  <si>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</si>
  <si>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</si>
  <si>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</si>
  <si>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</si>
  <si>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</si>
  <si>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</si>
  <si>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</si>
  <si>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</si>
  <si>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</si>
  <si>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</si>
  <si>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</si>
  <si>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</si>
  <si>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</si>
  <si>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</si>
  <si>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</si>
  <si>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</si>
  <si>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</si>
  <si>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</si>
  <si>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</si>
  <si>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</si>
  <si>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</si>
  <si>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</si>
  <si>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</si>
  <si>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</si>
  <si>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</si>
  <si>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</si>
  <si>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</si>
  <si>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</si>
  <si>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</si>
  <si>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</si>
  <si>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</si>
  <si>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</si>
  <si>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</si>
  <si>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</si>
  <si>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</si>
  <si>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</si>
  <si>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鮭川村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</si>
  <si>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</si>
  <si>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</si>
  <si>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</si>
  <si>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</si>
  <si>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</si>
  <si>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</si>
  <si>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</si>
  <si>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</si>
  <si>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</si>
  <si>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</si>
  <si>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</si>
  <si>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</si>
  <si>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</si>
  <si>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</si>
  <si>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</si>
  <si>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</si>
  <si>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</si>
  <si>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鮭川村水道管布設当初の管路・施設が老朽化を向かえ、平成26年度から平成28年度に更新事業を実施した。特に石綿管については、この事業により耐震管への更新が進み、より漏水の少ない安定した供給ができるようになっている。また、ポンプ等の施設についても更新を行い、安全な水道水の供給を図ることができる。石綿管以外の老朽管については、今後の水道会計の償還金等の推移を考慮しながら、更新計画を立てていく。</t>
    <phoneticPr fontId="4"/>
  </si>
  <si>
    <t>　経営については、水道会計の職員数を最小限抑え、検針徴収事務については業務の一部を外部に委託し経費を抑制している。
　年々人口減少や節水器具の普及などにより料金収入が減少傾向にある。令和2年度から料金を改定し、水道会計の安定運営を図った。また、収納率の向上に向けて取り組んでいる。計画的に老朽管の更新事業を行い、有収率の向上を図り、経費の節減に取り組んでいく。
①については、令和2年度に料金改定を実施し料金収入が増加している。償還金については、一般会計より基準内の繰入を実施している。
④については、平均を若干下回っているが、水道会計の規模自体が小さいため、今後も料金改定を検討しながら安定経営を目指していく。
⑤については、収納対策を強化しながら回収率を保っている、今後も公平性の観点から、収納対策に取り組んでいく。
⑥については、突発的な大規模修繕が影響し増加している。
⑦については、漏水を抑制したことにより若干低下したと考えられる。
⑧については、令和2年度は大規模な漏水があり有収率は若干減少している。漏水調査を定期的に実施し改善していく。</t>
    <rPh sb="115" eb="116">
      <t>ハカ</t>
    </rPh>
    <rPh sb="188" eb="190">
      <t>レイワ</t>
    </rPh>
    <rPh sb="191" eb="192">
      <t>ネン</t>
    </rPh>
    <rPh sb="192" eb="193">
      <t>ド</t>
    </rPh>
    <rPh sb="199" eb="201">
      <t>ジッシ</t>
    </rPh>
    <rPh sb="202" eb="204">
      <t>リョウキン</t>
    </rPh>
    <rPh sb="204" eb="206">
      <t>シュウニュウ</t>
    </rPh>
    <rPh sb="207" eb="209">
      <t>ゾウカ</t>
    </rPh>
    <rPh sb="256" eb="257">
      <t>シタ</t>
    </rPh>
    <rPh sb="314" eb="316">
      <t>シュウノウ</t>
    </rPh>
    <rPh sb="316" eb="318">
      <t>タイサク</t>
    </rPh>
    <rPh sb="319" eb="321">
      <t>キョウカ</t>
    </rPh>
    <rPh sb="325" eb="327">
      <t>カイシュウ</t>
    </rPh>
    <rPh sb="327" eb="328">
      <t>リツ</t>
    </rPh>
    <rPh sb="329" eb="330">
      <t>タモ</t>
    </rPh>
    <rPh sb="368" eb="371">
      <t>トッパツテキ</t>
    </rPh>
    <rPh sb="372" eb="375">
      <t>ダイキボ</t>
    </rPh>
    <rPh sb="375" eb="377">
      <t>シュウゼン</t>
    </rPh>
    <rPh sb="378" eb="380">
      <t>エイキョウ</t>
    </rPh>
    <rPh sb="381" eb="383">
      <t>ゾウカ</t>
    </rPh>
    <rPh sb="429" eb="431">
      <t>レイワ</t>
    </rPh>
    <rPh sb="432" eb="433">
      <t>ネン</t>
    </rPh>
    <rPh sb="433" eb="434">
      <t>ド</t>
    </rPh>
    <rPh sb="435" eb="438">
      <t>ダイキボ</t>
    </rPh>
    <rPh sb="444" eb="447">
      <t>ユウシュウリツ</t>
    </rPh>
    <rPh sb="448" eb="450">
      <t>ジャッカン</t>
    </rPh>
    <rPh sb="450" eb="452">
      <t>ゲンショウ</t>
    </rPh>
    <rPh sb="457" eb="459">
      <t>ロウスイ</t>
    </rPh>
    <rPh sb="459" eb="461">
      <t>チョウサ</t>
    </rPh>
    <rPh sb="462" eb="465">
      <t>テイキテキ</t>
    </rPh>
    <rPh sb="466" eb="468">
      <t>ジッシ</t>
    </rPh>
    <rPh sb="469" eb="471">
      <t>カイゼン</t>
    </rPh>
    <phoneticPr fontId="4"/>
  </si>
  <si>
    <t>　今後も計画的に施設の更新を計画しながら、経常経費の削減に取り組んでいく。
　また、収納対策、料金改定の検討、漏水の早期発見・解消等で安定して継続可能な経営を目指して事業に取り組んでいく。</t>
    <rPh sb="14" eb="16">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</si>
</sst>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0.83</c:v>
                </c:pt>
                <c:pt idx="1">
                  <c:v>0</c:v>
                </c:pt>
                <c:pt idx="2">
                  <c:v>0</c:v>
                </c:pt>
                <c:pt idx="3">
                  <c:v>0</c:v>
                </c:pt>
                <c:pt idx="4">
                  <c:v>0</c:v>
                </c:pt>
              </c:numCache>
            </c:numRef>
          </c:val>
          <c:extLst>
            <c:ext xmlns:c16="http://schemas.microsoft.com/office/drawing/2014/chart" uri="{C3380CC4-5D6E-409C-BE32-E72D297353CC}">
              <c16:uniqueId val="{00000000-3B5C-450D-A3A6-7C2935D51F4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3B5C-450D-A3A6-7C2935D51F4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81.510000000000005</c:v>
                </c:pt>
                <c:pt idx="1">
                  <c:v>94.1</c:v>
                </c:pt>
                <c:pt idx="2">
                  <c:v>75.77</c:v>
                </c:pt>
                <c:pt idx="3">
                  <c:v>83.25</c:v>
                </c:pt>
                <c:pt idx="4">
                  <c:v>81.75</c:v>
                </c:pt>
              </c:numCache>
            </c:numRef>
          </c:val>
          <c:extLst>
            <c:ext xmlns:c16="http://schemas.microsoft.com/office/drawing/2014/chart" uri="{C3380CC4-5D6E-409C-BE32-E72D297353CC}">
              <c16:uniqueId val="{00000000-07BF-4F1C-81D5-F0DB01E4EA5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07BF-4F1C-81D5-F0DB01E4EA5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76.89</c:v>
                </c:pt>
                <c:pt idx="1">
                  <c:v>64.89</c:v>
                </c:pt>
                <c:pt idx="2">
                  <c:v>84.33</c:v>
                </c:pt>
                <c:pt idx="3">
                  <c:v>76.27</c:v>
                </c:pt>
                <c:pt idx="4">
                  <c:v>74.78</c:v>
                </c:pt>
              </c:numCache>
            </c:numRef>
          </c:val>
          <c:extLst>
            <c:ext xmlns:c16="http://schemas.microsoft.com/office/drawing/2014/chart" uri="{C3380CC4-5D6E-409C-BE32-E72D297353CC}">
              <c16:uniqueId val="{00000000-7372-4D8F-AF65-C8076BBA047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7372-4D8F-AF65-C8076BBA047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90.4</c:v>
                </c:pt>
                <c:pt idx="1">
                  <c:v>88.87</c:v>
                </c:pt>
                <c:pt idx="2">
                  <c:v>78.819999999999993</c:v>
                </c:pt>
                <c:pt idx="3">
                  <c:v>84.37</c:v>
                </c:pt>
                <c:pt idx="4">
                  <c:v>120.43</c:v>
                </c:pt>
              </c:numCache>
            </c:numRef>
          </c:val>
          <c:extLst>
            <c:ext xmlns:c16="http://schemas.microsoft.com/office/drawing/2014/chart" uri="{C3380CC4-5D6E-409C-BE32-E72D297353CC}">
              <c16:uniqueId val="{00000000-D2B1-4836-A286-0998048FE42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D2B1-4836-A286-0998048FE42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33-4DD8-A4D4-597123942A5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33-4DD8-A4D4-597123942A5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A8-4D38-9B7D-0087B9A38ED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A8-4D38-9B7D-0087B9A38ED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0A-468D-A3C3-691664F2F30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0A-468D-A3C3-691664F2F30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58-42BE-922E-BB63A1CD535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58-42BE-922E-BB63A1CD535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1118.05</c:v>
                </c:pt>
                <c:pt idx="1">
                  <c:v>1111.5899999999999</c:v>
                </c:pt>
                <c:pt idx="2">
                  <c:v>1033.78</c:v>
                </c:pt>
                <c:pt idx="3">
                  <c:v>954.11</c:v>
                </c:pt>
                <c:pt idx="4">
                  <c:v>812.84</c:v>
                </c:pt>
              </c:numCache>
            </c:numRef>
          </c:val>
          <c:extLst>
            <c:ext xmlns:c16="http://schemas.microsoft.com/office/drawing/2014/chart" uri="{C3380CC4-5D6E-409C-BE32-E72D297353CC}">
              <c16:uniqueId val="{00000000-4F32-4C32-BFA1-AEA97D690A7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4F32-4C32-BFA1-AEA97D690A7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83.68</c:v>
                </c:pt>
                <c:pt idx="1">
                  <c:v>81.739999999999995</c:v>
                </c:pt>
                <c:pt idx="2">
                  <c:v>72.97</c:v>
                </c:pt>
                <c:pt idx="3">
                  <c:v>78.7</c:v>
                </c:pt>
                <c:pt idx="4">
                  <c:v>74.83</c:v>
                </c:pt>
              </c:numCache>
            </c:numRef>
          </c:val>
          <c:extLst>
            <c:ext xmlns:c16="http://schemas.microsoft.com/office/drawing/2014/chart" uri="{C3380CC4-5D6E-409C-BE32-E72D297353CC}">
              <c16:uniqueId val="{00000000-5143-48FC-8B5F-A1B3745693B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5143-48FC-8B5F-A1B3745693B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270.02</c:v>
                </c:pt>
                <c:pt idx="1">
                  <c:v>273.39999999999998</c:v>
                </c:pt>
                <c:pt idx="2">
                  <c:v>298.45999999999998</c:v>
                </c:pt>
                <c:pt idx="3">
                  <c:v>283.58999999999997</c:v>
                </c:pt>
                <c:pt idx="4">
                  <c:v>339.72</c:v>
                </c:pt>
              </c:numCache>
            </c:numRef>
          </c:val>
          <c:extLst>
            <c:ext xmlns:c16="http://schemas.microsoft.com/office/drawing/2014/chart" uri="{C3380CC4-5D6E-409C-BE32-E72D297353CC}">
              <c16:uniqueId val="{00000000-3DEC-4B2E-8B95-DC47CDB7403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3DEC-4B2E-8B95-DC47CDB7403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G1" zoomScale="80" zoomScaleNormal="80" workbookViewId="0">
      <selection activeCell="AO70" sqref="AO70"/>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山形県　鮭川村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4039</v>
      </c>
      <c r="AM8" s="51"/>
      <c r="AN8" s="51"/>
      <c r="AO8" s="51"/>
      <c r="AP8" s="51"/>
      <c r="AQ8" s="51"/>
      <c r="AR8" s="51"/>
      <c r="AS8" s="51"/>
      <c r="AT8" s="47">
        <f>データ!$S$6</f>
        <v>122.14</v>
      </c>
      <c r="AU8" s="47"/>
      <c r="AV8" s="47"/>
      <c r="AW8" s="47"/>
      <c r="AX8" s="47"/>
      <c r="AY8" s="47"/>
      <c r="AZ8" s="47"/>
      <c r="BA8" s="47"/>
      <c r="BB8" s="47">
        <f>データ!$T$6</f>
        <v>33.07</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96.64</v>
      </c>
      <c r="Q10" s="47"/>
      <c r="R10" s="47"/>
      <c r="S10" s="47"/>
      <c r="T10" s="47"/>
      <c r="U10" s="47"/>
      <c r="V10" s="47"/>
      <c r="W10" s="51">
        <f>データ!$Q$6</f>
        <v>4600</v>
      </c>
      <c r="X10" s="51"/>
      <c r="Y10" s="51"/>
      <c r="Z10" s="51"/>
      <c r="AA10" s="51"/>
      <c r="AB10" s="51"/>
      <c r="AC10" s="51"/>
      <c r="AD10" s="2"/>
      <c r="AE10" s="2"/>
      <c r="AF10" s="2"/>
      <c r="AG10" s="2"/>
      <c r="AH10" s="2"/>
      <c r="AI10" s="2"/>
      <c r="AJ10" s="2"/>
      <c r="AK10" s="2"/>
      <c r="AL10" s="51">
        <f>データ!$U$6</f>
        <v>3878</v>
      </c>
      <c r="AM10" s="51"/>
      <c r="AN10" s="51"/>
      <c r="AO10" s="51"/>
      <c r="AP10" s="51"/>
      <c r="AQ10" s="51"/>
      <c r="AR10" s="51"/>
      <c r="AS10" s="51"/>
      <c r="AT10" s="47">
        <f>データ!$V$6</f>
        <v>36.799999999999997</v>
      </c>
      <c r="AU10" s="47"/>
      <c r="AV10" s="47"/>
      <c r="AW10" s="47"/>
      <c r="AX10" s="47"/>
      <c r="AY10" s="47"/>
      <c r="AZ10" s="47"/>
      <c r="BA10" s="47"/>
      <c r="BB10" s="47">
        <f>データ!$W$6</f>
        <v>105.38</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117</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43</v>
      </c>
      <c r="O85" s="27" t="str">
        <f>データ!EN6</f>
        <v>【0.80】</v>
      </c>
    </row>
  </sheetData>
  <sheetProtection algorithmName="SHA-512" hashValue="HNXFZNN8TL4m06NwYjgjigtCe7mnZCC97jWjv7cGwzaIZSnXBfJoWCUdXLpbE78Pw4gQllozGL+n4OjtXr6pUw==" saltValue="iqLuZ3im7NP2EPz3zYgB/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56</v>
      </c>
      <c r="B4" s="31"/>
      <c r="C4" s="31"/>
      <c r="D4" s="31"/>
      <c r="E4" s="31"/>
      <c r="F4" s="31"/>
      <c r="G4" s="31"/>
      <c r="H4" s="80"/>
      <c r="I4" s="81"/>
      <c r="J4" s="81"/>
      <c r="K4" s="81"/>
      <c r="L4" s="81"/>
      <c r="M4" s="81"/>
      <c r="N4" s="81"/>
      <c r="O4" s="81"/>
      <c r="P4" s="81"/>
      <c r="Q4" s="81"/>
      <c r="R4" s="81"/>
      <c r="S4" s="81"/>
      <c r="T4" s="81"/>
      <c r="U4" s="81"/>
      <c r="V4" s="81"/>
      <c r="W4" s="82"/>
      <c r="X4" s="76" t="s">
        <v>57</v>
      </c>
      <c r="Y4" s="76"/>
      <c r="Z4" s="76"/>
      <c r="AA4" s="76"/>
      <c r="AB4" s="76"/>
      <c r="AC4" s="76"/>
      <c r="AD4" s="76"/>
      <c r="AE4" s="76"/>
      <c r="AF4" s="76"/>
      <c r="AG4" s="76"/>
      <c r="AH4" s="76"/>
      <c r="AI4" s="76" t="s">
        <v>58</v>
      </c>
      <c r="AJ4" s="76"/>
      <c r="AK4" s="76"/>
      <c r="AL4" s="76"/>
      <c r="AM4" s="76"/>
      <c r="AN4" s="76"/>
      <c r="AO4" s="76"/>
      <c r="AP4" s="76"/>
      <c r="AQ4" s="76"/>
      <c r="AR4" s="76"/>
      <c r="AS4" s="76"/>
      <c r="AT4" s="76" t="s">
        <v>59</v>
      </c>
      <c r="AU4" s="76"/>
      <c r="AV4" s="76"/>
      <c r="AW4" s="76"/>
      <c r="AX4" s="76"/>
      <c r="AY4" s="76"/>
      <c r="AZ4" s="76"/>
      <c r="BA4" s="76"/>
      <c r="BB4" s="76"/>
      <c r="BC4" s="76"/>
      <c r="BD4" s="76"/>
      <c r="BE4" s="76" t="s">
        <v>60</v>
      </c>
      <c r="BF4" s="76"/>
      <c r="BG4" s="76"/>
      <c r="BH4" s="76"/>
      <c r="BI4" s="76"/>
      <c r="BJ4" s="76"/>
      <c r="BK4" s="76"/>
      <c r="BL4" s="76"/>
      <c r="BM4" s="76"/>
      <c r="BN4" s="76"/>
      <c r="BO4" s="76"/>
      <c r="BP4" s="76" t="s">
        <v>61</v>
      </c>
      <c r="BQ4" s="76"/>
      <c r="BR4" s="76"/>
      <c r="BS4" s="76"/>
      <c r="BT4" s="76"/>
      <c r="BU4" s="76"/>
      <c r="BV4" s="76"/>
      <c r="BW4" s="76"/>
      <c r="BX4" s="76"/>
      <c r="BY4" s="76"/>
      <c r="BZ4" s="76"/>
      <c r="CA4" s="76" t="s">
        <v>62</v>
      </c>
      <c r="CB4" s="76"/>
      <c r="CC4" s="76"/>
      <c r="CD4" s="76"/>
      <c r="CE4" s="76"/>
      <c r="CF4" s="76"/>
      <c r="CG4" s="76"/>
      <c r="CH4" s="76"/>
      <c r="CI4" s="76"/>
      <c r="CJ4" s="76"/>
      <c r="CK4" s="76"/>
      <c r="CL4" s="76" t="s">
        <v>63</v>
      </c>
      <c r="CM4" s="76"/>
      <c r="CN4" s="76"/>
      <c r="CO4" s="76"/>
      <c r="CP4" s="76"/>
      <c r="CQ4" s="76"/>
      <c r="CR4" s="76"/>
      <c r="CS4" s="76"/>
      <c r="CT4" s="76"/>
      <c r="CU4" s="76"/>
      <c r="CV4" s="76"/>
      <c r="CW4" s="76" t="s">
        <v>64</v>
      </c>
      <c r="CX4" s="76"/>
      <c r="CY4" s="76"/>
      <c r="CZ4" s="76"/>
      <c r="DA4" s="76"/>
      <c r="DB4" s="76"/>
      <c r="DC4" s="76"/>
      <c r="DD4" s="76"/>
      <c r="DE4" s="76"/>
      <c r="DF4" s="76"/>
      <c r="DG4" s="76"/>
      <c r="DH4" s="76" t="s">
        <v>65</v>
      </c>
      <c r="DI4" s="76"/>
      <c r="DJ4" s="76"/>
      <c r="DK4" s="76"/>
      <c r="DL4" s="76"/>
      <c r="DM4" s="76"/>
      <c r="DN4" s="76"/>
      <c r="DO4" s="76"/>
      <c r="DP4" s="76"/>
      <c r="DQ4" s="76"/>
      <c r="DR4" s="76"/>
      <c r="DS4" s="76" t="s">
        <v>66</v>
      </c>
      <c r="DT4" s="76"/>
      <c r="DU4" s="76"/>
      <c r="DV4" s="76"/>
      <c r="DW4" s="76"/>
      <c r="DX4" s="76"/>
      <c r="DY4" s="76"/>
      <c r="DZ4" s="76"/>
      <c r="EA4" s="76"/>
      <c r="EB4" s="76"/>
      <c r="EC4" s="76"/>
      <c r="ED4" s="76" t="s">
        <v>67</v>
      </c>
      <c r="EE4" s="76"/>
      <c r="EF4" s="76"/>
      <c r="EG4" s="76"/>
      <c r="EH4" s="76"/>
      <c r="EI4" s="76"/>
      <c r="EJ4" s="76"/>
      <c r="EK4" s="76"/>
      <c r="EL4" s="76"/>
      <c r="EM4" s="76"/>
      <c r="EN4" s="76"/>
    </row>
    <row r="5" spans="1:144" x14ac:dyDescent="0.2">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2">
      <c r="A6" s="29" t="s">
        <v>96</v>
      </c>
      <c r="B6" s="34">
        <f>B7</f>
        <v>2020</v>
      </c>
      <c r="C6" s="34">
        <f t="shared" ref="C6:W6" si="3">C7</f>
        <v>63665</v>
      </c>
      <c r="D6" s="34">
        <f t="shared" si="3"/>
        <v>47</v>
      </c>
      <c r="E6" s="34">
        <f t="shared" si="3"/>
        <v>1</v>
      </c>
      <c r="F6" s="34">
        <f t="shared" si="3"/>
        <v>0</v>
      </c>
      <c r="G6" s="34">
        <f t="shared" si="3"/>
        <v>0</v>
      </c>
      <c r="H6" s="34" t="str">
        <f t="shared" si="3"/>
        <v>山形県　鮭川村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96.64</v>
      </c>
      <c r="Q6" s="35">
        <f t="shared" si="3"/>
        <v>4600</v>
      </c>
      <c r="R6" s="35">
        <f t="shared" si="3"/>
        <v>4039</v>
      </c>
      <c r="S6" s="35">
        <f t="shared" si="3"/>
        <v>122.14</v>
      </c>
      <c r="T6" s="35">
        <f t="shared" si="3"/>
        <v>33.07</v>
      </c>
      <c r="U6" s="35">
        <f t="shared" si="3"/>
        <v>3878</v>
      </c>
      <c r="V6" s="35">
        <f t="shared" si="3"/>
        <v>36.799999999999997</v>
      </c>
      <c r="W6" s="35">
        <f t="shared" si="3"/>
        <v>105.38</v>
      </c>
      <c r="X6" s="36">
        <f>IF(X7="",NA(),X7)</f>
        <v>90.4</v>
      </c>
      <c r="Y6" s="36">
        <f t="shared" ref="Y6:AG6" si="4">IF(Y7="",NA(),Y7)</f>
        <v>88.87</v>
      </c>
      <c r="Z6" s="36">
        <f t="shared" si="4"/>
        <v>78.819999999999993</v>
      </c>
      <c r="AA6" s="36">
        <f t="shared" si="4"/>
        <v>84.37</v>
      </c>
      <c r="AB6" s="36">
        <f t="shared" si="4"/>
        <v>120.43</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1118.05</v>
      </c>
      <c r="BF6" s="36">
        <f t="shared" ref="BF6:BN6" si="7">IF(BF7="",NA(),BF7)</f>
        <v>1111.5899999999999</v>
      </c>
      <c r="BG6" s="36">
        <f t="shared" si="7"/>
        <v>1033.78</v>
      </c>
      <c r="BH6" s="36">
        <f t="shared" si="7"/>
        <v>954.11</v>
      </c>
      <c r="BI6" s="36">
        <f t="shared" si="7"/>
        <v>812.84</v>
      </c>
      <c r="BJ6" s="36">
        <f t="shared" si="7"/>
        <v>1144.79</v>
      </c>
      <c r="BK6" s="36">
        <f t="shared" si="7"/>
        <v>1061.58</v>
      </c>
      <c r="BL6" s="36">
        <f t="shared" si="7"/>
        <v>1007.7</v>
      </c>
      <c r="BM6" s="36">
        <f t="shared" si="7"/>
        <v>1018.52</v>
      </c>
      <c r="BN6" s="36">
        <f t="shared" si="7"/>
        <v>949.61</v>
      </c>
      <c r="BO6" s="35" t="str">
        <f>IF(BO7="","",IF(BO7="-","【-】","【"&amp;SUBSTITUTE(TEXT(BO7,"#,##0.00"),"-","△")&amp;"】"))</f>
        <v>【949.15】</v>
      </c>
      <c r="BP6" s="36">
        <f>IF(BP7="",NA(),BP7)</f>
        <v>83.68</v>
      </c>
      <c r="BQ6" s="36">
        <f t="shared" ref="BQ6:BY6" si="8">IF(BQ7="",NA(),BQ7)</f>
        <v>81.739999999999995</v>
      </c>
      <c r="BR6" s="36">
        <f t="shared" si="8"/>
        <v>72.97</v>
      </c>
      <c r="BS6" s="36">
        <f t="shared" si="8"/>
        <v>78.7</v>
      </c>
      <c r="BT6" s="36">
        <f t="shared" si="8"/>
        <v>74.83</v>
      </c>
      <c r="BU6" s="36">
        <f t="shared" si="8"/>
        <v>56.04</v>
      </c>
      <c r="BV6" s="36">
        <f t="shared" si="8"/>
        <v>58.52</v>
      </c>
      <c r="BW6" s="36">
        <f t="shared" si="8"/>
        <v>59.22</v>
      </c>
      <c r="BX6" s="36">
        <f t="shared" si="8"/>
        <v>58.79</v>
      </c>
      <c r="BY6" s="36">
        <f t="shared" si="8"/>
        <v>58.41</v>
      </c>
      <c r="BZ6" s="35" t="str">
        <f>IF(BZ7="","",IF(BZ7="-","【-】","【"&amp;SUBSTITUTE(TEXT(BZ7,"#,##0.00"),"-","△")&amp;"】"))</f>
        <v>【55.87】</v>
      </c>
      <c r="CA6" s="36">
        <f>IF(CA7="",NA(),CA7)</f>
        <v>270.02</v>
      </c>
      <c r="CB6" s="36">
        <f t="shared" ref="CB6:CJ6" si="9">IF(CB7="",NA(),CB7)</f>
        <v>273.39999999999998</v>
      </c>
      <c r="CC6" s="36">
        <f t="shared" si="9"/>
        <v>298.45999999999998</v>
      </c>
      <c r="CD6" s="36">
        <f t="shared" si="9"/>
        <v>283.58999999999997</v>
      </c>
      <c r="CE6" s="36">
        <f t="shared" si="9"/>
        <v>339.72</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81.510000000000005</v>
      </c>
      <c r="CM6" s="36">
        <f t="shared" ref="CM6:CU6" si="10">IF(CM7="",NA(),CM7)</f>
        <v>94.1</v>
      </c>
      <c r="CN6" s="36">
        <f t="shared" si="10"/>
        <v>75.77</v>
      </c>
      <c r="CO6" s="36">
        <f t="shared" si="10"/>
        <v>83.25</v>
      </c>
      <c r="CP6" s="36">
        <f t="shared" si="10"/>
        <v>81.75</v>
      </c>
      <c r="CQ6" s="36">
        <f t="shared" si="10"/>
        <v>55.9</v>
      </c>
      <c r="CR6" s="36">
        <f t="shared" si="10"/>
        <v>57.3</v>
      </c>
      <c r="CS6" s="36">
        <f t="shared" si="10"/>
        <v>56.76</v>
      </c>
      <c r="CT6" s="36">
        <f t="shared" si="10"/>
        <v>56.04</v>
      </c>
      <c r="CU6" s="36">
        <f t="shared" si="10"/>
        <v>58.52</v>
      </c>
      <c r="CV6" s="35" t="str">
        <f>IF(CV7="","",IF(CV7="-","【-】","【"&amp;SUBSTITUTE(TEXT(CV7,"#,##0.00"),"-","△")&amp;"】"))</f>
        <v>【56.31】</v>
      </c>
      <c r="CW6" s="36">
        <f>IF(CW7="",NA(),CW7)</f>
        <v>76.89</v>
      </c>
      <c r="CX6" s="36">
        <f t="shared" ref="CX6:DF6" si="11">IF(CX7="",NA(),CX7)</f>
        <v>64.89</v>
      </c>
      <c r="CY6" s="36">
        <f t="shared" si="11"/>
        <v>84.33</v>
      </c>
      <c r="CZ6" s="36">
        <f t="shared" si="11"/>
        <v>76.27</v>
      </c>
      <c r="DA6" s="36">
        <f t="shared" si="11"/>
        <v>74.78</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0.83</v>
      </c>
      <c r="EE6" s="35">
        <f t="shared" ref="EE6:EM6" si="14">IF(EE7="",NA(),EE7)</f>
        <v>0</v>
      </c>
      <c r="EF6" s="35">
        <f t="shared" si="14"/>
        <v>0</v>
      </c>
      <c r="EG6" s="35">
        <f t="shared" si="14"/>
        <v>0</v>
      </c>
      <c r="EH6" s="35">
        <f t="shared" si="14"/>
        <v>0</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2">
      <c r="A7" s="29"/>
      <c r="B7" s="38">
        <v>2020</v>
      </c>
      <c r="C7" s="38">
        <v>63665</v>
      </c>
      <c r="D7" s="38">
        <v>47</v>
      </c>
      <c r="E7" s="38">
        <v>1</v>
      </c>
      <c r="F7" s="38">
        <v>0</v>
      </c>
      <c r="G7" s="38">
        <v>0</v>
      </c>
      <c r="H7" s="38" t="s">
        <v>97</v>
      </c>
      <c r="I7" s="38" t="s">
        <v>98</v>
      </c>
      <c r="J7" s="38" t="s">
        <v>99</v>
      </c>
      <c r="K7" s="38" t="s">
        <v>100</v>
      </c>
      <c r="L7" s="38" t="s">
        <v>101</v>
      </c>
      <c r="M7" s="38" t="s">
        <v>102</v>
      </c>
      <c r="N7" s="39" t="s">
        <v>103</v>
      </c>
      <c r="O7" s="39" t="s">
        <v>104</v>
      </c>
      <c r="P7" s="39">
        <v>96.64</v>
      </c>
      <c r="Q7" s="39">
        <v>4600</v>
      </c>
      <c r="R7" s="39">
        <v>4039</v>
      </c>
      <c r="S7" s="39">
        <v>122.14</v>
      </c>
      <c r="T7" s="39">
        <v>33.07</v>
      </c>
      <c r="U7" s="39">
        <v>3878</v>
      </c>
      <c r="V7" s="39">
        <v>36.799999999999997</v>
      </c>
      <c r="W7" s="39">
        <v>105.38</v>
      </c>
      <c r="X7" s="39">
        <v>90.4</v>
      </c>
      <c r="Y7" s="39">
        <v>88.87</v>
      </c>
      <c r="Z7" s="39">
        <v>78.819999999999993</v>
      </c>
      <c r="AA7" s="39">
        <v>84.37</v>
      </c>
      <c r="AB7" s="39">
        <v>120.43</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1118.05</v>
      </c>
      <c r="BF7" s="39">
        <v>1111.5899999999999</v>
      </c>
      <c r="BG7" s="39">
        <v>1033.78</v>
      </c>
      <c r="BH7" s="39">
        <v>954.11</v>
      </c>
      <c r="BI7" s="39">
        <v>812.84</v>
      </c>
      <c r="BJ7" s="39">
        <v>1144.79</v>
      </c>
      <c r="BK7" s="39">
        <v>1061.58</v>
      </c>
      <c r="BL7" s="39">
        <v>1007.7</v>
      </c>
      <c r="BM7" s="39">
        <v>1018.52</v>
      </c>
      <c r="BN7" s="39">
        <v>949.61</v>
      </c>
      <c r="BO7" s="39">
        <v>949.15</v>
      </c>
      <c r="BP7" s="39">
        <v>83.68</v>
      </c>
      <c r="BQ7" s="39">
        <v>81.739999999999995</v>
      </c>
      <c r="BR7" s="39">
        <v>72.97</v>
      </c>
      <c r="BS7" s="39">
        <v>78.7</v>
      </c>
      <c r="BT7" s="39">
        <v>74.83</v>
      </c>
      <c r="BU7" s="39">
        <v>56.04</v>
      </c>
      <c r="BV7" s="39">
        <v>58.52</v>
      </c>
      <c r="BW7" s="39">
        <v>59.22</v>
      </c>
      <c r="BX7" s="39">
        <v>58.79</v>
      </c>
      <c r="BY7" s="39">
        <v>58.41</v>
      </c>
      <c r="BZ7" s="39">
        <v>55.87</v>
      </c>
      <c r="CA7" s="39">
        <v>270.02</v>
      </c>
      <c r="CB7" s="39">
        <v>273.39999999999998</v>
      </c>
      <c r="CC7" s="39">
        <v>298.45999999999998</v>
      </c>
      <c r="CD7" s="39">
        <v>283.58999999999997</v>
      </c>
      <c r="CE7" s="39">
        <v>339.72</v>
      </c>
      <c r="CF7" s="39">
        <v>304.35000000000002</v>
      </c>
      <c r="CG7" s="39">
        <v>296.3</v>
      </c>
      <c r="CH7" s="39">
        <v>292.89999999999998</v>
      </c>
      <c r="CI7" s="39">
        <v>298.25</v>
      </c>
      <c r="CJ7" s="39">
        <v>303.27999999999997</v>
      </c>
      <c r="CK7" s="39">
        <v>288.19</v>
      </c>
      <c r="CL7" s="39">
        <v>81.510000000000005</v>
      </c>
      <c r="CM7" s="39">
        <v>94.1</v>
      </c>
      <c r="CN7" s="39">
        <v>75.77</v>
      </c>
      <c r="CO7" s="39">
        <v>83.25</v>
      </c>
      <c r="CP7" s="39">
        <v>81.75</v>
      </c>
      <c r="CQ7" s="39">
        <v>55.9</v>
      </c>
      <c r="CR7" s="39">
        <v>57.3</v>
      </c>
      <c r="CS7" s="39">
        <v>56.76</v>
      </c>
      <c r="CT7" s="39">
        <v>56.04</v>
      </c>
      <c r="CU7" s="39">
        <v>58.52</v>
      </c>
      <c r="CV7" s="39">
        <v>56.31</v>
      </c>
      <c r="CW7" s="39">
        <v>76.89</v>
      </c>
      <c r="CX7" s="39">
        <v>64.89</v>
      </c>
      <c r="CY7" s="39">
        <v>84.33</v>
      </c>
      <c r="CZ7" s="39">
        <v>76.27</v>
      </c>
      <c r="DA7" s="39">
        <v>74.78</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0.83</v>
      </c>
      <c r="EE7" s="39">
        <v>0</v>
      </c>
      <c r="EF7" s="39">
        <v>0</v>
      </c>
      <c r="EG7" s="39">
        <v>0</v>
      </c>
      <c r="EH7" s="39">
        <v>0</v>
      </c>
      <c r="EI7" s="39">
        <v>0.53</v>
      </c>
      <c r="EJ7" s="39">
        <v>0.72</v>
      </c>
      <c r="EK7" s="39">
        <v>0.53</v>
      </c>
      <c r="EL7" s="39">
        <v>0.71</v>
      </c>
      <c r="EM7" s="39">
        <v>0.72</v>
      </c>
      <c r="EN7" s="39">
        <v>0.8</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47</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2">
      <c r="B11">
        <v>4</v>
      </c>
      <c r="C11">
        <v>3</v>
      </c>
      <c r="D11">
        <v>2</v>
      </c>
      <c r="E11">
        <v>1</v>
      </c>
      <c r="F11">
        <v>0</v>
      </c>
      <c r="G11" t="s">
        <v>110</v>
      </c>
    </row>
    <row r="12" spans="1:144" x14ac:dyDescent="0.2">
      <c r="B12">
        <v>1</v>
      </c>
      <c r="C12">
        <v>1</v>
      </c>
      <c r="D12">
        <v>1</v>
      </c>
      <c r="E12">
        <v>1</v>
      </c>
      <c r="F12">
        <v>2</v>
      </c>
      <c r="G12" t="s">
        <v>111</v>
      </c>
    </row>
    <row r="13" spans="1:144" x14ac:dyDescent="0.2">
      <c r="B13" t="s">
        <v>112</v>
      </c>
      <c r="C13" t="s">
        <v>112</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2022-01-07T00:51:20Z</cp:lastPrinted>
  <dcterms:created xsi:type="dcterms:W3CDTF">2021-12-03T07:02:08Z</dcterms:created>
  <dcterms:modified xsi:type="dcterms:W3CDTF">2022-01-07T06:35:33Z</dcterms:modified>
  <cp:category/>
</cp:coreProperties>
</file>