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26\Desktop\040106_公営企業に係る「経営比較分析表」（令和２年度決算）の分析について\"/>
    </mc:Choice>
  </mc:AlternateContent>
  <workbookProtection workbookAlgorithmName="SHA-512" workbookHashValue="QNFtIG3+vFCc8uMjpaYQqBYWYUaCPrFlbwxZVcCOYxwIbiyXrs5p8QVAqFU1vLSVARqx/YE0GDldlDTdFy6mkw==" workbookSaltValue="4V7L0CO6mEWidENJUVtXR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<sst xmlns="http://schemas.openxmlformats.org/spreadsheetml/2006/main" count="233" uniqueCount="117">
  <si>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</si>
  <si>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</si>
  <si>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</si>
  <si>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</si>
  <si>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</si>
  <si>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</si>
  <si>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</si>
  <si>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</si>
  <si>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</si>
  <si>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</si>
  <si>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</si>
  <si>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</si>
  <si>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</si>
  <si>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</si>
  <si>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</si>
  <si>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</si>
  <si>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</si>
  <si>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</si>
  <si>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</si>
  <si>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</si>
  <si>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</si>
  <si>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</si>
  <si>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</si>
  <si>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</si>
  <si>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</si>
  <si>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</si>
  <si>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</si>
  <si>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</si>
  <si>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</si>
  <si>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</si>
  <si>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</si>
  <si>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</si>
  <si>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</si>
  <si>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</si>
  <si>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</si>
  <si>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</si>
  <si>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</si>
  <si>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</si>
  <si>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</si>
  <si>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</si>
  <si>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</si>
  <si>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</si>
  <si>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</si>
  <si>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</si>
  <si>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</si>
  <si>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</si>
  <si>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</si>
  <si>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</si>
  <si>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</si>
  <si>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</si>
  <si>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</si>
  <si>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</si>
  <si>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</si>
  <si>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</si>
  <si>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</si>
  <si>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</si>
  <si>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</si>
  <si>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</si>
  <si>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</si>
  <si>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</si>
  <si>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</si>
  <si>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</si>
  <si>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</si>
  <si>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</si>
  <si>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</si>
  <si>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</si>
  <si>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</si>
  <si>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</si>
  <si>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</si>
  <si>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</si>
  <si>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</si>
  <si>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</si>
  <si>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</si>
  <si>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</si>
  <si>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</si>
  <si>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</si>
  <si>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</si>
  <si>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</si>
  <si>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</si>
  <si>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</si>
  <si>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</si>
  <si>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</si>
  <si>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</si>
  <si>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</si>
  <si>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</si>
  <si>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</si>
  <si>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</si>
  <si>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</si>
  <si>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</si>
  <si>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</si>
  <si>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</si>
  <si>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</si>
  <si>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</si>
  <si>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</si>
  <si>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</si>
  <si>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</si>
  <si>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</si>
  <si>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</si>
  <si>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</si>
  <si>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</si>
  <si>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</si>
  <si>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</si>
  <si>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</si>
  <si>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</si>
  <si>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</si>
  <si>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</si>
  <si>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</si>
  <si>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</si>
  <si>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</si>
  <si>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</si>
  <si>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</si>
  <si>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</si>
  <si>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</si>
  <si>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</si>
  <si>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現在の経営は、現状維持という面では健全・効率的な経営といえるが、将来的な老朽化を考慮すれば、法定耐用年数を超えたものを更新していくため計画的に更新投資していく必要がある。</t>
    </r>
    <r>
      <rPr>
        <sz val="11"/>
        <color rgb="FFFF0000"/>
        <rFont val="ＭＳ ゴシック"/>
        <family val="3"/>
        <charset val="128"/>
      </rPr>
      <t>しかしながら、近年給水区域内の人口が減少傾向であり、大幅な料金収入の増加は見込めないため、維持管理コストの削減に一層取り組む必要がある。同時にこれまで取り組んできた</t>
    </r>
    <r>
      <rPr>
        <sz val="11"/>
        <color theme="1"/>
        <rFont val="ＭＳ ゴシック"/>
        <family val="3"/>
        <charset val="128"/>
      </rPr>
      <t>未収金対策、料金改定の検討も</t>
    </r>
    <r>
      <rPr>
        <sz val="11"/>
        <color rgb="FFFF0000"/>
        <rFont val="ＭＳ ゴシック"/>
        <family val="3"/>
        <charset val="128"/>
      </rPr>
      <t>進めていく</t>
    </r>
    <r>
      <rPr>
        <sz val="11"/>
        <color theme="1"/>
        <rFont val="ＭＳ ゴシック"/>
        <family val="3"/>
        <charset val="128"/>
      </rPr>
      <t>。
　令和6年までに、公営企業会計に移行することで、より経済性を発揮し、将来にわたり持続可能な事業展開を目指す。</t>
    </r>
    <rPh sb="93" eb="95">
      <t>キンネン</t>
    </rPh>
    <rPh sb="95" eb="97">
      <t>キュウスイ</t>
    </rPh>
    <rPh sb="97" eb="100">
      <t>クイキナイ</t>
    </rPh>
    <rPh sb="101" eb="103">
      <t>ジンコウ</t>
    </rPh>
    <rPh sb="104" eb="106">
      <t>ゲンショウ</t>
    </rPh>
    <rPh sb="106" eb="108">
      <t>ケイコウ</t>
    </rPh>
    <rPh sb="112" eb="114">
      <t>オオハバ</t>
    </rPh>
    <rPh sb="115" eb="117">
      <t>リョウキン</t>
    </rPh>
    <rPh sb="117" eb="119">
      <t>シュウニュウ</t>
    </rPh>
    <rPh sb="120" eb="122">
      <t>ゾウカ</t>
    </rPh>
    <rPh sb="123" eb="125">
      <t>ミコ</t>
    </rPh>
    <rPh sb="131" eb="133">
      <t>イジ</t>
    </rPh>
    <rPh sb="133" eb="135">
      <t>カンリ</t>
    </rPh>
    <rPh sb="139" eb="141">
      <t>サクゲン</t>
    </rPh>
    <rPh sb="142" eb="144">
      <t>イッソウ</t>
    </rPh>
    <rPh sb="144" eb="145">
      <t>ト</t>
    </rPh>
    <rPh sb="146" eb="147">
      <t>ク</t>
    </rPh>
    <rPh sb="148" eb="150">
      <t>ヒツヨウ</t>
    </rPh>
    <rPh sb="154" eb="156">
      <t>ドウジ</t>
    </rPh>
    <rPh sb="161" eb="162">
      <t>ト</t>
    </rPh>
    <rPh sb="163" eb="164">
      <t>ク</t>
    </rPh>
    <rPh sb="182" eb="183">
      <t>スス</t>
    </rPh>
    <rPh sb="190" eb="192">
      <t>レイワ</t>
    </rPh>
    <rPh sb="193" eb="194">
      <t>ネン</t>
    </rPh>
    <rPh sb="198" eb="200">
      <t>コウエイ</t>
    </rPh>
    <rPh sb="200" eb="202">
      <t>キギョウ</t>
    </rPh>
    <rPh sb="202" eb="204">
      <t>カイケイ</t>
    </rPh>
    <rPh sb="205" eb="207">
      <t>イコウ</t>
    </rPh>
    <rPh sb="215" eb="218">
      <t>ケイザイセイ</t>
    </rPh>
    <rPh sb="219" eb="221">
      <t>ハッキ</t>
    </rPh>
    <rPh sb="223" eb="225">
      <t>ショウライ</t>
    </rPh>
    <rPh sb="229" eb="231">
      <t>ジゾク</t>
    </rPh>
    <rPh sb="231" eb="233">
      <t>カノウ</t>
    </rPh>
    <rPh sb="234" eb="236">
      <t>ジギョウ</t>
    </rPh>
    <rPh sb="236" eb="238">
      <t>テンカイ</t>
    </rPh>
    <rPh sb="239" eb="241">
      <t>メザ</t>
    </rPh>
    <phoneticPr fontId="4"/>
  </si>
  <si>
    <t>〈収益の分析〉
　収益的収支比率は施設維持管理に係る突発的な修繕の多寡により変動する。令和2年度は、料金収入が若干増加したものの、それ以上に残留塩素計機器の更新工事を行う等、工事費の増加が目立ち、収益的収支比率の悪化となった。また、料金回収率は平均を大幅に上回り、給水原価が平均値を大幅に下回っていることから、整備に係る費用回収は図られている。有収率をみても85.6％と高い収益率がある。
〈企業債残高の分析〉
　平成11年度以降企業債の借入が無く、企業債残高対給水収益比率は年々低くなっているが、平成29年度および令和2年度には施設更新費用の借入を行ったため、令和4年度以降から増加が見込まれる。今後も計画的な施設更新が必要であり、企業債残高は増加する見込みである。
〈施設利用率の分析〉
　計画当初の給水人口は1,720人であったが、現在の給水人口は744人と、当初計画から大幅に減少し、施設利用率の著しい減少の要因と考えられる。今後は現在の給水人口に見合った規模縮小や上水道との統合を検討する必要がある。
〈経営の健全性・効率性について〉
　今後は老朽化や耐用年数を経過した設備への更新投資が見込まれるため、給水収益向上を目的とし、維持管理コストの削減等の経営努力及び料金改定の検討が必要である。</t>
    <rPh sb="43" eb="45">
      <t>レイワ</t>
    </rPh>
    <rPh sb="50" eb="52">
      <t>リョウキン</t>
    </rPh>
    <rPh sb="52" eb="54">
      <t>シュウニュウ</t>
    </rPh>
    <rPh sb="55" eb="57">
      <t>ジャッカン</t>
    </rPh>
    <rPh sb="57" eb="59">
      <t>ゾウカ</t>
    </rPh>
    <rPh sb="67" eb="69">
      <t>イジョウ</t>
    </rPh>
    <rPh sb="70" eb="72">
      <t>ザンリュウ</t>
    </rPh>
    <rPh sb="75" eb="77">
      <t>キキ</t>
    </rPh>
    <rPh sb="78" eb="80">
      <t>コウシン</t>
    </rPh>
    <rPh sb="80" eb="82">
      <t>コウジ</t>
    </rPh>
    <rPh sb="83" eb="84">
      <t>オコナ</t>
    </rPh>
    <rPh sb="85" eb="86">
      <t>トウ</t>
    </rPh>
    <rPh sb="87" eb="90">
      <t>コウジヒ</t>
    </rPh>
    <rPh sb="91" eb="93">
      <t>ゾウカ</t>
    </rPh>
    <rPh sb="94" eb="96">
      <t>メダ</t>
    </rPh>
    <rPh sb="98" eb="101">
      <t>シュウエキテキ</t>
    </rPh>
    <rPh sb="101" eb="103">
      <t>シュウシ</t>
    </rPh>
    <rPh sb="103" eb="105">
      <t>ヒリツ</t>
    </rPh>
    <rPh sb="106" eb="108">
      <t>アッカ</t>
    </rPh>
    <rPh sb="258" eb="260">
      <t>レイワ</t>
    </rPh>
    <rPh sb="261" eb="263">
      <t>ネンド</t>
    </rPh>
    <rPh sb="269" eb="271">
      <t>ヒヨウ</t>
    </rPh>
    <rPh sb="281" eb="283">
      <t>レイワ</t>
    </rPh>
    <rPh sb="284" eb="286">
      <t>ネンド</t>
    </rPh>
    <rPh sb="286" eb="288">
      <t>イコウ</t>
    </rPh>
    <rPh sb="317" eb="320">
      <t>キギョウサイ</t>
    </rPh>
    <rPh sb="320" eb="322">
      <t>ザンダカ</t>
    </rPh>
    <rPh sb="323" eb="325">
      <t>ゾウカ</t>
    </rPh>
    <rPh sb="327" eb="329">
      <t>ミコ</t>
    </rPh>
    <rPh sb="499" eb="501">
      <t>ミコ</t>
    </rPh>
    <rPh sb="514" eb="516">
      <t>モクテキ</t>
    </rPh>
    <rPh sb="519" eb="521">
      <t>イジ</t>
    </rPh>
    <rPh sb="521" eb="523">
      <t>カンリ</t>
    </rPh>
    <rPh sb="527" eb="529">
      <t>サクゲン</t>
    </rPh>
    <rPh sb="529" eb="530">
      <t>トウ</t>
    </rPh>
    <rPh sb="531" eb="533">
      <t>ケイエイ</t>
    </rPh>
    <rPh sb="533" eb="535">
      <t>ドリョク</t>
    </rPh>
    <phoneticPr fontId="4"/>
  </si>
  <si>
    <t>　平成29年度以降管路更新工事は行っておらず、現在は漏水修繕や故障機器の修繕等、現状維持が主となっている。平均値と比較して更新ペースが遅く、管路更新率も1％に満たない。
　7つある簡易水道のうち4つで法定耐用年数を過ぎている状況を踏まえると、計画的な設備更新が必要である。</t>
    <rPh sb="9" eb="11">
      <t>カンロ</t>
    </rPh>
    <rPh sb="13" eb="15">
      <t>コウジ</t>
    </rPh>
    <rPh sb="16" eb="17">
      <t>オコナ</t>
    </rPh>
    <rPh sb="23" eb="25">
      <t>ゲンザイ</t>
    </rPh>
    <rPh sb="26" eb="28">
      <t>ロウスイ</t>
    </rPh>
    <rPh sb="28" eb="30">
      <t>シュウゼン</t>
    </rPh>
    <rPh sb="31" eb="33">
      <t>コショウ</t>
    </rPh>
    <rPh sb="33" eb="35">
      <t>キキ</t>
    </rPh>
    <rPh sb="36" eb="38">
      <t>シュウゼン</t>
    </rPh>
    <rPh sb="38" eb="39">
      <t>トウ</t>
    </rPh>
    <rPh sb="40" eb="42">
      <t>ゲンジョウ</t>
    </rPh>
    <rPh sb="42" eb="44">
      <t>イジ</t>
    </rPh>
    <rPh sb="45" eb="46">
      <t>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</si>
</sst>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E0-45F3-98EB-4F218FD1EAD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43E0-45F3-98EB-4F218FD1EAD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46.88</c:v>
                </c:pt>
                <c:pt idx="1">
                  <c:v>50.82</c:v>
                </c:pt>
                <c:pt idx="2">
                  <c:v>55.3</c:v>
                </c:pt>
                <c:pt idx="3">
                  <c:v>50.31</c:v>
                </c:pt>
                <c:pt idx="4">
                  <c:v>51.32</c:v>
                </c:pt>
              </c:numCache>
            </c:numRef>
          </c:val>
          <c:extLst>
            <c:ext xmlns:c16="http://schemas.microsoft.com/office/drawing/2014/chart" uri="{C3380CC4-5D6E-409C-BE32-E72D297353CC}">
              <c16:uniqueId val="{00000000-1D28-4A5E-93FA-0141D880E6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1D28-4A5E-93FA-0141D880E6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87.67</c:v>
                </c:pt>
                <c:pt idx="1">
                  <c:v>86.86</c:v>
                </c:pt>
                <c:pt idx="2">
                  <c:v>86.19</c:v>
                </c:pt>
                <c:pt idx="3">
                  <c:v>85.43</c:v>
                </c:pt>
                <c:pt idx="4">
                  <c:v>85.57</c:v>
                </c:pt>
              </c:numCache>
            </c:numRef>
          </c:val>
          <c:extLst>
            <c:ext xmlns:c16="http://schemas.microsoft.com/office/drawing/2014/chart" uri="{C3380CC4-5D6E-409C-BE32-E72D297353CC}">
              <c16:uniqueId val="{00000000-377E-4B46-BFA1-B793820A158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377E-4B46-BFA1-B793820A158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82.93</c:v>
                </c:pt>
                <c:pt idx="1">
                  <c:v>87.07</c:v>
                </c:pt>
                <c:pt idx="2">
                  <c:v>79.349999999999994</c:v>
                </c:pt>
                <c:pt idx="3">
                  <c:v>85.4</c:v>
                </c:pt>
                <c:pt idx="4">
                  <c:v>72.61</c:v>
                </c:pt>
              </c:numCache>
            </c:numRef>
          </c:val>
          <c:extLst>
            <c:ext xmlns:c16="http://schemas.microsoft.com/office/drawing/2014/chart" uri="{C3380CC4-5D6E-409C-BE32-E72D297353CC}">
              <c16:uniqueId val="{00000000-A49A-4FF1-B318-4BB1A2DA189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A49A-4FF1-B318-4BB1A2DA189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7-4EA0-8A82-E3F2A7F0FEC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7-4EA0-8A82-E3F2A7F0FEC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80-41BE-83B2-522AF558925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80-41BE-83B2-522AF558925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1-49F8-88F9-A811B36E28F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1-49F8-88F9-A811B36E28F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F-471B-933A-2D67222C76F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F-471B-933A-2D67222C76F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990.25</c:v>
                </c:pt>
                <c:pt idx="1">
                  <c:v>900.07</c:v>
                </c:pt>
                <c:pt idx="2">
                  <c:v>769.29</c:v>
                </c:pt>
                <c:pt idx="3">
                  <c:v>721.22</c:v>
                </c:pt>
                <c:pt idx="4">
                  <c:v>715.24</c:v>
                </c:pt>
              </c:numCache>
            </c:numRef>
          </c:val>
          <c:extLst>
            <c:ext xmlns:c16="http://schemas.microsoft.com/office/drawing/2014/chart" uri="{C3380CC4-5D6E-409C-BE32-E72D297353CC}">
              <c16:uniqueId val="{00000000-9379-4153-AB07-02AB75AF29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9379-4153-AB07-02AB75AF29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69.56</c:v>
                </c:pt>
                <c:pt idx="1">
                  <c:v>74.430000000000007</c:v>
                </c:pt>
                <c:pt idx="2">
                  <c:v>69.260000000000005</c:v>
                </c:pt>
                <c:pt idx="3">
                  <c:v>75.02</c:v>
                </c:pt>
                <c:pt idx="4">
                  <c:v>64.83</c:v>
                </c:pt>
              </c:numCache>
            </c:numRef>
          </c:val>
          <c:extLst>
            <c:ext xmlns:c16="http://schemas.microsoft.com/office/drawing/2014/chart" uri="{C3380CC4-5D6E-409C-BE32-E72D297353CC}">
              <c16:uniqueId val="{00000000-B404-45A1-B466-19D1D58C1DB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B404-45A1-B466-19D1D58C1DB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215.27</c:v>
                </c:pt>
                <c:pt idx="1">
                  <c:v>198.86</c:v>
                </c:pt>
                <c:pt idx="2">
                  <c:v>214.29</c:v>
                </c:pt>
                <c:pt idx="3">
                  <c:v>214.11</c:v>
                </c:pt>
                <c:pt idx="4">
                  <c:v>249.87</c:v>
                </c:pt>
              </c:numCache>
            </c:numRef>
          </c:val>
          <c:extLst>
            <c:ext xmlns:c16="http://schemas.microsoft.com/office/drawing/2014/chart" uri="{C3380CC4-5D6E-409C-BE32-E72D297353CC}">
              <c16:uniqueId val="{00000000-36F9-4347-BD0D-E1409C2624E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36F9-4347-BD0D-E1409C2624E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小国町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7248</v>
      </c>
      <c r="AM8" s="51"/>
      <c r="AN8" s="51"/>
      <c r="AO8" s="51"/>
      <c r="AP8" s="51"/>
      <c r="AQ8" s="51"/>
      <c r="AR8" s="51"/>
      <c r="AS8" s="51"/>
      <c r="AT8" s="47">
        <f>データ!$S$6</f>
        <v>737.56</v>
      </c>
      <c r="AU8" s="47"/>
      <c r="AV8" s="47"/>
      <c r="AW8" s="47"/>
      <c r="AX8" s="47"/>
      <c r="AY8" s="47"/>
      <c r="AZ8" s="47"/>
      <c r="BA8" s="47"/>
      <c r="BB8" s="47">
        <f>データ!$T$6</f>
        <v>9.83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10.38</v>
      </c>
      <c r="Q10" s="47"/>
      <c r="R10" s="47"/>
      <c r="S10" s="47"/>
      <c r="T10" s="47"/>
      <c r="U10" s="47"/>
      <c r="V10" s="47"/>
      <c r="W10" s="51">
        <f>データ!$Q$6</f>
        <v>3388</v>
      </c>
      <c r="X10" s="51"/>
      <c r="Y10" s="51"/>
      <c r="Z10" s="51"/>
      <c r="AA10" s="51"/>
      <c r="AB10" s="51"/>
      <c r="AC10" s="51"/>
      <c r="AD10" s="2"/>
      <c r="AE10" s="2"/>
      <c r="AF10" s="2"/>
      <c r="AG10" s="2"/>
      <c r="AH10" s="2"/>
      <c r="AI10" s="2"/>
      <c r="AJ10" s="2"/>
      <c r="AK10" s="2"/>
      <c r="AL10" s="51">
        <f>データ!$U$6</f>
        <v>744</v>
      </c>
      <c r="AM10" s="51"/>
      <c r="AN10" s="51"/>
      <c r="AO10" s="51"/>
      <c r="AP10" s="51"/>
      <c r="AQ10" s="51"/>
      <c r="AR10" s="51"/>
      <c r="AS10" s="51"/>
      <c r="AT10" s="47">
        <f>データ!$V$6</f>
        <v>1.8</v>
      </c>
      <c r="AU10" s="47"/>
      <c r="AV10" s="47"/>
      <c r="AW10" s="47"/>
      <c r="AX10" s="47"/>
      <c r="AY10" s="47"/>
      <c r="AZ10" s="47"/>
      <c r="BA10" s="47"/>
      <c r="BB10" s="47">
        <f>データ!$W$6</f>
        <v>413.33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XccADAtODkmBVXD3pqjn8WcsMYD9QBgL6elakTcoKWHAW9l8Hu3eayPe1YfNDlkBnGbFzxsKUf/ZvDFXO63RkA==" saltValue="/Ky7xSYDP8syn5/VTTey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64017</v>
      </c>
      <c r="D6" s="34">
        <f t="shared" si="3"/>
        <v>47</v>
      </c>
      <c r="E6" s="34">
        <f t="shared" si="3"/>
        <v>1</v>
      </c>
      <c r="F6" s="34">
        <f t="shared" si="3"/>
        <v>0</v>
      </c>
      <c r="G6" s="34">
        <f t="shared" si="3"/>
        <v>0</v>
      </c>
      <c r="H6" s="34" t="str">
        <f t="shared" si="3"/>
        <v>山形県　小国町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10.38</v>
      </c>
      <c r="Q6" s="35">
        <f t="shared" si="3"/>
        <v>3388</v>
      </c>
      <c r="R6" s="35">
        <f t="shared" si="3"/>
        <v>7248</v>
      </c>
      <c r="S6" s="35">
        <f t="shared" si="3"/>
        <v>737.56</v>
      </c>
      <c r="T6" s="35">
        <f t="shared" si="3"/>
        <v>9.83</v>
      </c>
      <c r="U6" s="35">
        <f t="shared" si="3"/>
        <v>744</v>
      </c>
      <c r="V6" s="35">
        <f t="shared" si="3"/>
        <v>1.8</v>
      </c>
      <c r="W6" s="35">
        <f t="shared" si="3"/>
        <v>413.33</v>
      </c>
      <c r="X6" s="36">
        <f>IF(X7="",NA(),X7)</f>
        <v>82.93</v>
      </c>
      <c r="Y6" s="36">
        <f t="shared" ref="Y6:AG6" si="4">IF(Y7="",NA(),Y7)</f>
        <v>87.07</v>
      </c>
      <c r="Z6" s="36">
        <f t="shared" si="4"/>
        <v>79.349999999999994</v>
      </c>
      <c r="AA6" s="36">
        <f t="shared" si="4"/>
        <v>85.4</v>
      </c>
      <c r="AB6" s="36">
        <f t="shared" si="4"/>
        <v>72.61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990.25</v>
      </c>
      <c r="BF6" s="36">
        <f t="shared" ref="BF6:BN6" si="7">IF(BF7="",NA(),BF7)</f>
        <v>900.07</v>
      </c>
      <c r="BG6" s="36">
        <f t="shared" si="7"/>
        <v>769.29</v>
      </c>
      <c r="BH6" s="36">
        <f t="shared" si="7"/>
        <v>721.22</v>
      </c>
      <c r="BI6" s="36">
        <f t="shared" si="7"/>
        <v>715.24</v>
      </c>
      <c r="BJ6" s="36">
        <f t="shared" si="7"/>
        <v>1595.62</v>
      </c>
      <c r="BK6" s="36">
        <f t="shared" si="7"/>
        <v>1302.33</v>
      </c>
      <c r="BL6" s="36">
        <f t="shared" si="7"/>
        <v>1274.21</v>
      </c>
      <c r="BM6" s="36">
        <f t="shared" si="7"/>
        <v>1183.92</v>
      </c>
      <c r="BN6" s="36">
        <f t="shared" si="7"/>
        <v>1128.72</v>
      </c>
      <c r="BO6" s="35" t="str">
        <f>IF(BO7="","",IF(BO7="-","【-】","【"&amp;SUBSTITUTE(TEXT(BO7,"#,##0.00"),"-","△")&amp;"】"))</f>
        <v>【949.15】</v>
      </c>
      <c r="BP6" s="36">
        <f>IF(BP7="",NA(),BP7)</f>
        <v>69.56</v>
      </c>
      <c r="BQ6" s="36">
        <f t="shared" ref="BQ6:BY6" si="8">IF(BQ7="",NA(),BQ7)</f>
        <v>74.430000000000007</v>
      </c>
      <c r="BR6" s="36">
        <f t="shared" si="8"/>
        <v>69.260000000000005</v>
      </c>
      <c r="BS6" s="36">
        <f t="shared" si="8"/>
        <v>75.02</v>
      </c>
      <c r="BT6" s="36">
        <f t="shared" si="8"/>
        <v>64.83</v>
      </c>
      <c r="BU6" s="36">
        <f t="shared" si="8"/>
        <v>37.92</v>
      </c>
      <c r="BV6" s="36">
        <f t="shared" si="8"/>
        <v>40.89</v>
      </c>
      <c r="BW6" s="36">
        <f t="shared" si="8"/>
        <v>41.25</v>
      </c>
      <c r="BX6" s="36">
        <f t="shared" si="8"/>
        <v>42.5</v>
      </c>
      <c r="BY6" s="36">
        <f t="shared" si="8"/>
        <v>41.84</v>
      </c>
      <c r="BZ6" s="35" t="str">
        <f>IF(BZ7="","",IF(BZ7="-","【-】","【"&amp;SUBSTITUTE(TEXT(BZ7,"#,##0.00"),"-","△")&amp;"】"))</f>
        <v>【55.87】</v>
      </c>
      <c r="CA6" s="36">
        <f>IF(CA7="",NA(),CA7)</f>
        <v>215.27</v>
      </c>
      <c r="CB6" s="36">
        <f t="shared" ref="CB6:CJ6" si="9">IF(CB7="",NA(),CB7)</f>
        <v>198.86</v>
      </c>
      <c r="CC6" s="36">
        <f t="shared" si="9"/>
        <v>214.29</v>
      </c>
      <c r="CD6" s="36">
        <f t="shared" si="9"/>
        <v>214.11</v>
      </c>
      <c r="CE6" s="36">
        <f t="shared" si="9"/>
        <v>249.87</v>
      </c>
      <c r="CF6" s="36">
        <f t="shared" si="9"/>
        <v>423.18</v>
      </c>
      <c r="CG6" s="36">
        <f t="shared" si="9"/>
        <v>383.2</v>
      </c>
      <c r="CH6" s="36">
        <f t="shared" si="9"/>
        <v>383.25</v>
      </c>
      <c r="CI6" s="36">
        <f t="shared" si="9"/>
        <v>377.72</v>
      </c>
      <c r="CJ6" s="36">
        <f t="shared" si="9"/>
        <v>390.47</v>
      </c>
      <c r="CK6" s="35" t="str">
        <f>IF(CK7="","",IF(CK7="-","【-】","【"&amp;SUBSTITUTE(TEXT(CK7,"#,##0.00"),"-","△")&amp;"】"))</f>
        <v>【288.19】</v>
      </c>
      <c r="CL6" s="36">
        <f>IF(CL7="",NA(),CL7)</f>
        <v>46.88</v>
      </c>
      <c r="CM6" s="36">
        <f t="shared" ref="CM6:CU6" si="10">IF(CM7="",NA(),CM7)</f>
        <v>50.82</v>
      </c>
      <c r="CN6" s="36">
        <f t="shared" si="10"/>
        <v>55.3</v>
      </c>
      <c r="CO6" s="36">
        <f t="shared" si="10"/>
        <v>50.31</v>
      </c>
      <c r="CP6" s="36">
        <f t="shared" si="10"/>
        <v>51.32</v>
      </c>
      <c r="CQ6" s="36">
        <f t="shared" si="10"/>
        <v>46.9</v>
      </c>
      <c r="CR6" s="36">
        <f t="shared" si="10"/>
        <v>47.95</v>
      </c>
      <c r="CS6" s="36">
        <f t="shared" si="10"/>
        <v>48.26</v>
      </c>
      <c r="CT6" s="36">
        <f t="shared" si="10"/>
        <v>48.01</v>
      </c>
      <c r="CU6" s="36">
        <f t="shared" si="10"/>
        <v>49.08</v>
      </c>
      <c r="CV6" s="35" t="str">
        <f>IF(CV7="","",IF(CV7="-","【-】","【"&amp;SUBSTITUTE(TEXT(CV7,"#,##0.00"),"-","△")&amp;"】"))</f>
        <v>【56.31】</v>
      </c>
      <c r="CW6" s="36">
        <f>IF(CW7="",NA(),CW7)</f>
        <v>87.67</v>
      </c>
      <c r="CX6" s="36">
        <f t="shared" ref="CX6:DF6" si="11">IF(CX7="",NA(),CX7)</f>
        <v>86.86</v>
      </c>
      <c r="CY6" s="36">
        <f t="shared" si="11"/>
        <v>86.19</v>
      </c>
      <c r="CZ6" s="36">
        <f t="shared" si="11"/>
        <v>85.43</v>
      </c>
      <c r="DA6" s="36">
        <f t="shared" si="11"/>
        <v>85.57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0.59</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64017</v>
      </c>
      <c r="D7" s="38">
        <v>47</v>
      </c>
      <c r="E7" s="38">
        <v>1</v>
      </c>
      <c r="F7" s="38">
        <v>0</v>
      </c>
      <c r="G7" s="38">
        <v>0</v>
      </c>
      <c r="H7" s="38" t="s">
        <v>96</v>
      </c>
      <c r="I7" s="38" t="s">
        <v>97</v>
      </c>
      <c r="J7" s="38" t="s">
        <v>98</v>
      </c>
      <c r="K7" s="38" t="s">
        <v>99</v>
      </c>
      <c r="L7" s="38" t="s">
        <v>100</v>
      </c>
      <c r="M7" s="38" t="s">
        <v>101</v>
      </c>
      <c r="N7" s="39" t="s">
        <v>102</v>
      </c>
      <c r="O7" s="39" t="s">
        <v>103</v>
      </c>
      <c r="P7" s="39">
        <v>10.38</v>
      </c>
      <c r="Q7" s="39">
        <v>3388</v>
      </c>
      <c r="R7" s="39">
        <v>7248</v>
      </c>
      <c r="S7" s="39">
        <v>737.56</v>
      </c>
      <c r="T7" s="39">
        <v>9.83</v>
      </c>
      <c r="U7" s="39">
        <v>744</v>
      </c>
      <c r="V7" s="39">
        <v>1.8</v>
      </c>
      <c r="W7" s="39">
        <v>413.33</v>
      </c>
      <c r="X7" s="39">
        <v>82.93</v>
      </c>
      <c r="Y7" s="39">
        <v>87.07</v>
      </c>
      <c r="Z7" s="39">
        <v>79.349999999999994</v>
      </c>
      <c r="AA7" s="39">
        <v>85.4</v>
      </c>
      <c r="AB7" s="39">
        <v>72.61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990.25</v>
      </c>
      <c r="BF7" s="39">
        <v>900.07</v>
      </c>
      <c r="BG7" s="39">
        <v>769.29</v>
      </c>
      <c r="BH7" s="39">
        <v>721.22</v>
      </c>
      <c r="BI7" s="39">
        <v>715.24</v>
      </c>
      <c r="BJ7" s="39">
        <v>1595.62</v>
      </c>
      <c r="BK7" s="39">
        <v>1302.33</v>
      </c>
      <c r="BL7" s="39">
        <v>1274.21</v>
      </c>
      <c r="BM7" s="39">
        <v>1183.92</v>
      </c>
      <c r="BN7" s="39">
        <v>1128.72</v>
      </c>
      <c r="BO7" s="39">
        <v>949.15</v>
      </c>
      <c r="BP7" s="39">
        <v>69.56</v>
      </c>
      <c r="BQ7" s="39">
        <v>74.430000000000007</v>
      </c>
      <c r="BR7" s="39">
        <v>69.260000000000005</v>
      </c>
      <c r="BS7" s="39">
        <v>75.02</v>
      </c>
      <c r="BT7" s="39">
        <v>64.83</v>
      </c>
      <c r="BU7" s="39">
        <v>37.92</v>
      </c>
      <c r="BV7" s="39">
        <v>40.89</v>
      </c>
      <c r="BW7" s="39">
        <v>41.25</v>
      </c>
      <c r="BX7" s="39">
        <v>42.5</v>
      </c>
      <c r="BY7" s="39">
        <v>41.84</v>
      </c>
      <c r="BZ7" s="39">
        <v>55.87</v>
      </c>
      <c r="CA7" s="39">
        <v>215.27</v>
      </c>
      <c r="CB7" s="39">
        <v>198.86</v>
      </c>
      <c r="CC7" s="39">
        <v>214.29</v>
      </c>
      <c r="CD7" s="39">
        <v>214.11</v>
      </c>
      <c r="CE7" s="39">
        <v>249.87</v>
      </c>
      <c r="CF7" s="39">
        <v>423.18</v>
      </c>
      <c r="CG7" s="39">
        <v>383.2</v>
      </c>
      <c r="CH7" s="39">
        <v>383.25</v>
      </c>
      <c r="CI7" s="39">
        <v>377.72</v>
      </c>
      <c r="CJ7" s="39">
        <v>390.47</v>
      </c>
      <c r="CK7" s="39">
        <v>288.19</v>
      </c>
      <c r="CL7" s="39">
        <v>46.88</v>
      </c>
      <c r="CM7" s="39">
        <v>50.82</v>
      </c>
      <c r="CN7" s="39">
        <v>55.3</v>
      </c>
      <c r="CO7" s="39">
        <v>50.31</v>
      </c>
      <c r="CP7" s="39">
        <v>51.32</v>
      </c>
      <c r="CQ7" s="39">
        <v>46.9</v>
      </c>
      <c r="CR7" s="39">
        <v>47.95</v>
      </c>
      <c r="CS7" s="39">
        <v>48.26</v>
      </c>
      <c r="CT7" s="39">
        <v>48.01</v>
      </c>
      <c r="CU7" s="39">
        <v>49.08</v>
      </c>
      <c r="CV7" s="39">
        <v>56.31</v>
      </c>
      <c r="CW7" s="39">
        <v>87.67</v>
      </c>
      <c r="CX7" s="39">
        <v>86.86</v>
      </c>
      <c r="CY7" s="39">
        <v>86.19</v>
      </c>
      <c r="CZ7" s="39">
        <v>85.43</v>
      </c>
      <c r="DA7" s="39">
        <v>85.57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0.59</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2022-01-17T02:55:41Z</cp:lastPrinted>
  <dcterms:created xsi:type="dcterms:W3CDTF">2021-12-03T07:02:10Z</dcterms:created>
  <dcterms:modified xsi:type="dcterms:W3CDTF">2022-01-17T02:56:29Z</dcterms:modified>
  <cp:category/>
</cp:coreProperties>
</file>