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iidebook\共有\600_地域整備課\300_上下水道室\00_全体\03_報告物\R3\20220106_【市町村課118(火)〆依頼】公営企業に係る「経営比較分析表」（令和２年度決算）の分析について\_提出\"/>
    </mc:Choice>
  </mc:AlternateContent>
  <xr:revisionPtr revIDLastSave="0" documentId="13_ncr:1_{6085E112-0EA1-4E7B-AF74-2041327353C1}" xr6:coauthVersionLast="36" xr6:coauthVersionMax="36" xr10:uidLastSave="{00000000-0000-0000-0000-000000000000}"/>
  <workbookProtection workbookAlgorithmName="SHA-512" workbookHashValue="i7Jln9CnjSVKHw52mAJ4LTnhsOdMHSh5ckszkdlGth9DQSXvOWwoPr9Ma5Q2oainLdf4IhBNN34VUpws+mmdEw==" workbookSaltValue="UriXGyw5MDzcnaSeHcXtMA==" workbookSpinCount="100000" lockStructure="1"/>
  <bookViews>
    <workbookView xWindow="0" yWindow="0" windowWidth="28800" windowHeight="12225" xr2:uid="{00000000-000D-0000-FFFF-FFFF000000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W10" i="4"/>
  <c r="P10" i="4"/>
  <c r="B10" i="4"/>
  <c r="BB8" i="4"/>
  <c r="AT8" i="4"/>
  <c r="AD8" i="4"/>
  <c r="W8" i="4"/>
  <c r="I8" i="4"/>
  <c r="B8" i="4"/>
  <c r="B6" i="4"/>
</calcChain>
</file>

<file path=xl/sharedStrings.xml><?xml version="1.0" encoding="utf-8"?>
<sst xmlns="http://schemas.openxmlformats.org/spreadsheetml/2006/main" count="247" uniqueCount="119">
  <si>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</si>
  <si>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</si>
  <si>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</si>
  <si>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</si>
  <si>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</si>
  <si>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</si>
  <si>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</si>
  <si>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</si>
  <si>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</si>
  <si>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</si>
  <si>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</si>
  <si>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</si>
  <si>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</si>
  <si>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</si>
  <si>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</si>
  <si>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</si>
  <si>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</si>
  <si>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</si>
  <si>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</si>
  <si>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</si>
  <si>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</si>
  <si>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</si>
  <si>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</si>
  <si>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</si>
  <si>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</si>
  <si>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</si>
  <si>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</si>
  <si>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</si>
  <si>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</si>
  <si>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</si>
  <si>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</si>
  <si>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</si>
  <si>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</si>
  <si>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</si>
  <si>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</si>
  <si>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</si>
  <si>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</si>
  <si>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</si>
  <si>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</si>
  <si>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</si>
  <si>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</si>
  <si>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</si>
  <si>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</si>
  <si>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</si>
  <si>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</si>
  <si>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</si>
  <si>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</si>
  <si>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</si>
  <si>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</si>
  <si>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</si>
  <si>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</si>
  <si>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</si>
  <si>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</si>
  <si>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</si>
  <si>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</si>
  <si>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</si>
  <si>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</si>
  <si>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</si>
  <si>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</si>
  <si>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</si>
  <si>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</si>
  <si>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</si>
  <si>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</si>
  <si>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</si>
  <si>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</si>
  <si>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</si>
  <si>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</si>
  <si>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</si>
  <si>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</si>
  <si>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</si>
  <si>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</si>
  <si>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</si>
  <si>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</si>
  <si>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</si>
  <si>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</si>
  <si>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</si>
  <si>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</si>
  <si>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</si>
  <si>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</si>
  <si>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</si>
  <si>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</si>
  <si>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</si>
  <si>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</si>
  <si>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</si>
  <si>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</si>
  <si>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</si>
  <si>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</si>
  <si>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</si>
  <si>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</si>
  <si>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</si>
  <si>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</si>
  <si>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</si>
  <si>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</si>
  <si>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</si>
  <si>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</si>
  <si>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</si>
  <si>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</si>
  <si>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</si>
  <si>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飯豊町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</si>
  <si>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</si>
  <si>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</si>
  <si>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</si>
  <si>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</si>
  <si>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</si>
  <si>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</si>
  <si>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</si>
  <si>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</si>
  <si>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</si>
  <si>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</si>
  <si>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</si>
  <si>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</si>
  <si>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</si>
  <si>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</si>
  <si>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</si>
  <si>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</si>
  <si>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</si>
  <si>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設置個体数が増えるに従って設備更新の必要性は高まってくる。特に通常運転に不可欠なブロアーの故障件数が増えてきていることから、計画的な更新計画の作成時期に達している。</t>
    <phoneticPr fontId="4"/>
  </si>
  <si>
    <t>経費削減に努め、施設長寿命化など計画的な更新を検討し、料金水準適正化の検討を実施しながら他会計繰入金の依存割合を小さくする必要がある。しかし、人口の減少、高齢化が進行している当町の状況にあってライフライン料金の値上げは行政サービスの低下に繋がりかねず慎重にならざるを得ない。それでも施設の更新など必要な事業を抱えていることから、より健全な事業体となるため必要な料金体系の見直し、施設管理費の削減など取り組まなければならない課題も多い。
集合処理方式と個別処理方式を比較した場合、汚水処理原価では個別処理方式にその優位性が存在した。当町のような散居集落において今後生活排水処理事業を推進していくとき、経済的より優位な方法を更新時においても選択していく。</t>
    <phoneticPr fontId="4"/>
  </si>
  <si>
    <t>①から、新規設置数は増えているものの、農業集落排水への切り替えにより減少の傾向にあった。今後も利用者の減少による料金収入の減、費用や地方債償還が上回る状態が続く見込みのため、他会計繰入金の依存割合は大きくなる。
④から、類似団体の3倍以上の状態が続いている。投資的事業が継続しているためと考える。
⑤から、経費回収率が60%を下回っている状況が続いており、料金収入だけでは賄いきれず、他会計繰入金に依存する割合が増えている。令和2年度から、公営企業化に向け取り組んでおり、今後、事業に係る費用の削減は当然のことながら、使用料の見直しを行い、適正な料金体系の構築を図っていきたい。
⑥から、汚水処理原価が高騰している。設置個体数が増え日常管理に係る費用も増加している。かかる費用に対する料金収入とのバランスが取れていないためでもある。
⑦⑧から、施設利用率は類似団体と比べて下回っており、適切な施設規模となっているか状況をしっかり把握していく必要がある。水洗化率については類似団体と比べて高い数値を維持している。この事業実施が飯豊町が掲げる「環境にやさしい町づくり」理念達成のために大きく寄与していると言える。</t>
    <rPh sb="163" eb="165">
      <t>シタマワ</t>
    </rPh>
    <rPh sb="169" eb="171">
      <t>ジョウキョウ</t>
    </rPh>
    <rPh sb="172" eb="173">
      <t>ツヅ</t>
    </rPh>
    <rPh sb="386" eb="388">
      <t>シタマワ</t>
    </rPh>
    <rPh sb="393" eb="395">
      <t>テキセツ</t>
    </rPh>
    <rPh sb="396" eb="398">
      <t>シセツ</t>
    </rPh>
    <rPh sb="398" eb="400">
      <t>キボ</t>
    </rPh>
    <rPh sb="407" eb="409">
      <t>ジョウキョウ</t>
    </rPh>
    <rPh sb="414" eb="416">
      <t>ハアク</t>
    </rPh>
    <rPh sb="420" eb="422">
      <t>ヒツヨウ</t>
    </rPh>
    <rPh sb="500" eb="501">
      <t>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</si>
</sst>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3F5-40BC-8456-2767FA5C71B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3F5-40BC-8456-2767FA5C71B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100</c:v>
                </c:pt>
                <c:pt idx="1">
                  <c:v>59.09</c:v>
                </c:pt>
                <c:pt idx="2">
                  <c:v>60.3</c:v>
                </c:pt>
                <c:pt idx="3">
                  <c:v>52.41</c:v>
                </c:pt>
                <c:pt idx="4">
                  <c:v>50</c:v>
                </c:pt>
              </c:numCache>
            </c:numRef>
          </c:val>
          <c:extLst>
            <c:ext xmlns:c16="http://schemas.microsoft.com/office/drawing/2014/chart" uri="{C3380CC4-5D6E-409C-BE32-E72D297353CC}">
              <c16:uniqueId val="{00000000-4BB1-498F-BF15-EC6AC361DB5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61.55</c:v>
                </c:pt>
                <c:pt idx="1">
                  <c:v>57.22</c:v>
                </c:pt>
                <c:pt idx="2">
                  <c:v>54.93</c:v>
                </c:pt>
                <c:pt idx="3">
                  <c:v>59.64</c:v>
                </c:pt>
                <c:pt idx="4">
                  <c:v>58.19</c:v>
                </c:pt>
              </c:numCache>
            </c:numRef>
          </c:val>
          <c:smooth val="0"/>
          <c:extLst>
            <c:ext xmlns:c16="http://schemas.microsoft.com/office/drawing/2014/chart" uri="{C3380CC4-5D6E-409C-BE32-E72D297353CC}">
              <c16:uniqueId val="{00000001-4BB1-498F-BF15-EC6AC361DB5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38C5-4956-96BA-099CBCD240F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67.489999999999995</c:v>
                </c:pt>
                <c:pt idx="1">
                  <c:v>67.290000000000006</c:v>
                </c:pt>
                <c:pt idx="2">
                  <c:v>65.569999999999993</c:v>
                </c:pt>
                <c:pt idx="3">
                  <c:v>90.63</c:v>
                </c:pt>
                <c:pt idx="4">
                  <c:v>87.8</c:v>
                </c:pt>
              </c:numCache>
            </c:numRef>
          </c:val>
          <c:smooth val="0"/>
          <c:extLst>
            <c:ext xmlns:c16="http://schemas.microsoft.com/office/drawing/2014/chart" uri="{C3380CC4-5D6E-409C-BE32-E72D297353CC}">
              <c16:uniqueId val="{00000001-38C5-4956-96BA-099CBCD240F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86.17</c:v>
                </c:pt>
                <c:pt idx="1">
                  <c:v>84.37</c:v>
                </c:pt>
                <c:pt idx="2">
                  <c:v>85.77</c:v>
                </c:pt>
                <c:pt idx="3">
                  <c:v>84.56</c:v>
                </c:pt>
                <c:pt idx="4">
                  <c:v>83.29</c:v>
                </c:pt>
              </c:numCache>
            </c:numRef>
          </c:val>
          <c:extLst>
            <c:ext xmlns:c16="http://schemas.microsoft.com/office/drawing/2014/chart" uri="{C3380CC4-5D6E-409C-BE32-E72D297353CC}">
              <c16:uniqueId val="{00000000-D1C8-4C22-A9B1-57B53B7C7B7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1C8-4C22-A9B1-57B53B7C7B7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9E-463D-BECC-355872C9266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9E-463D-BECC-355872C9266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5F3-43B9-A36C-FAEC0A2F925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5F3-43B9-A36C-FAEC0A2F925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4C8-497E-93DD-4AF8EE676E2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C8-497E-93DD-4AF8EE676E2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21-4B08-8FC8-BBD287B6809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21-4B08-8FC8-BBD287B6809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875.85</c:v>
                </c:pt>
                <c:pt idx="1">
                  <c:v>908.64</c:v>
                </c:pt>
                <c:pt idx="2">
                  <c:v>1003.78</c:v>
                </c:pt>
                <c:pt idx="3">
                  <c:v>1068.52</c:v>
                </c:pt>
                <c:pt idx="4">
                  <c:v>1194</c:v>
                </c:pt>
              </c:numCache>
            </c:numRef>
          </c:val>
          <c:extLst>
            <c:ext xmlns:c16="http://schemas.microsoft.com/office/drawing/2014/chart" uri="{C3380CC4-5D6E-409C-BE32-E72D297353CC}">
              <c16:uniqueId val="{00000000-D147-4028-AD39-6C6D5968F6F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413.5</c:v>
                </c:pt>
                <c:pt idx="1">
                  <c:v>407.42</c:v>
                </c:pt>
                <c:pt idx="2">
                  <c:v>386.46</c:v>
                </c:pt>
                <c:pt idx="3">
                  <c:v>270.57</c:v>
                </c:pt>
                <c:pt idx="4">
                  <c:v>294.27</c:v>
                </c:pt>
              </c:numCache>
            </c:numRef>
          </c:val>
          <c:smooth val="0"/>
          <c:extLst>
            <c:ext xmlns:c16="http://schemas.microsoft.com/office/drawing/2014/chart" uri="{C3380CC4-5D6E-409C-BE32-E72D297353CC}">
              <c16:uniqueId val="{00000001-D147-4028-AD39-6C6D5968F6F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52.37</c:v>
                </c:pt>
                <c:pt idx="1">
                  <c:v>52.27</c:v>
                </c:pt>
                <c:pt idx="2">
                  <c:v>47.85</c:v>
                </c:pt>
                <c:pt idx="3">
                  <c:v>56.4</c:v>
                </c:pt>
                <c:pt idx="4">
                  <c:v>53.77</c:v>
                </c:pt>
              </c:numCache>
            </c:numRef>
          </c:val>
          <c:extLst>
            <c:ext xmlns:c16="http://schemas.microsoft.com/office/drawing/2014/chart" uri="{C3380CC4-5D6E-409C-BE32-E72D297353CC}">
              <c16:uniqueId val="{00000000-B112-4E28-AF8D-492C90DAD99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55.84</c:v>
                </c:pt>
                <c:pt idx="1">
                  <c:v>57.08</c:v>
                </c:pt>
                <c:pt idx="2">
                  <c:v>55.85</c:v>
                </c:pt>
                <c:pt idx="3">
                  <c:v>62.5</c:v>
                </c:pt>
                <c:pt idx="4">
                  <c:v>60.59</c:v>
                </c:pt>
              </c:numCache>
            </c:numRef>
          </c:val>
          <c:smooth val="0"/>
          <c:extLst>
            <c:ext xmlns:c16="http://schemas.microsoft.com/office/drawing/2014/chart" uri="{C3380CC4-5D6E-409C-BE32-E72D297353CC}">
              <c16:uniqueId val="{00000001-B112-4E28-AF8D-492C90DAD99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297.31</c:v>
                </c:pt>
                <c:pt idx="1">
                  <c:v>296.08999999999997</c:v>
                </c:pt>
                <c:pt idx="2">
                  <c:v>326.57</c:v>
                </c:pt>
                <c:pt idx="3">
                  <c:v>283.77999999999997</c:v>
                </c:pt>
                <c:pt idx="4">
                  <c:v>301.41000000000003</c:v>
                </c:pt>
              </c:numCache>
            </c:numRef>
          </c:val>
          <c:extLst>
            <c:ext xmlns:c16="http://schemas.microsoft.com/office/drawing/2014/chart" uri="{C3380CC4-5D6E-409C-BE32-E72D297353CC}">
              <c16:uniqueId val="{00000000-93EA-473F-9860-87511A2EAE3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287.57</c:v>
                </c:pt>
                <c:pt idx="1">
                  <c:v>286.86</c:v>
                </c:pt>
                <c:pt idx="2">
                  <c:v>287.91000000000003</c:v>
                </c:pt>
                <c:pt idx="3">
                  <c:v>269.33</c:v>
                </c:pt>
                <c:pt idx="4">
                  <c:v>280.23</c:v>
                </c:pt>
              </c:numCache>
            </c:numRef>
          </c:val>
          <c:smooth val="0"/>
          <c:extLst>
            <c:ext xmlns:c16="http://schemas.microsoft.com/office/drawing/2014/chart" uri="{C3380CC4-5D6E-409C-BE32-E72D297353CC}">
              <c16:uniqueId val="{00000001-93EA-473F-9860-87511A2EAE3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T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飯豊町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6824</v>
      </c>
      <c r="AM8" s="69"/>
      <c r="AN8" s="69"/>
      <c r="AO8" s="69"/>
      <c r="AP8" s="69"/>
      <c r="AQ8" s="69"/>
      <c r="AR8" s="69"/>
      <c r="AS8" s="69"/>
      <c r="AT8" s="68">
        <f>データ!T6</f>
        <v>329.41</v>
      </c>
      <c r="AU8" s="68"/>
      <c r="AV8" s="68"/>
      <c r="AW8" s="68"/>
      <c r="AX8" s="68"/>
      <c r="AY8" s="68"/>
      <c r="AZ8" s="68"/>
      <c r="BA8" s="68"/>
      <c r="BB8" s="68">
        <f>データ!U6</f>
        <v>20.72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11.14</v>
      </c>
      <c r="Q10" s="68"/>
      <c r="R10" s="68"/>
      <c r="S10" s="68"/>
      <c r="T10" s="68"/>
      <c r="U10" s="68"/>
      <c r="V10" s="68"/>
      <c r="W10" s="68">
        <f>データ!Q6</f>
        <v>100</v>
      </c>
      <c r="X10" s="68"/>
      <c r="Y10" s="68"/>
      <c r="Z10" s="68"/>
      <c r="AA10" s="68"/>
      <c r="AB10" s="68"/>
      <c r="AC10" s="68"/>
      <c r="AD10" s="69">
        <f>データ!R6</f>
        <v>3080</v>
      </c>
      <c r="AE10" s="69"/>
      <c r="AF10" s="69"/>
      <c r="AG10" s="69"/>
      <c r="AH10" s="69"/>
      <c r="AI10" s="69"/>
      <c r="AJ10" s="69"/>
      <c r="AK10" s="2"/>
      <c r="AL10" s="69">
        <f>データ!V6</f>
        <v>755</v>
      </c>
      <c r="AM10" s="69"/>
      <c r="AN10" s="69"/>
      <c r="AO10" s="69"/>
      <c r="AP10" s="69"/>
      <c r="AQ10" s="69"/>
      <c r="AR10" s="69"/>
      <c r="AS10" s="69"/>
      <c r="AT10" s="68">
        <f>データ!W6</f>
        <v>19.670000000000002</v>
      </c>
      <c r="AU10" s="68"/>
      <c r="AV10" s="68"/>
      <c r="AW10" s="68"/>
      <c r="AX10" s="68"/>
      <c r="AY10" s="68"/>
      <c r="AZ10" s="68"/>
      <c r="BA10" s="68"/>
      <c r="BB10" s="68">
        <f>データ!X6</f>
        <v>38.380000000000003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【314.13】</v>
      </c>
      <c r="I86" s="26" t="str">
        <f>データ!CA6</f>
        <v>【58.42】</v>
      </c>
      <c r="J86" s="26" t="str">
        <f>データ!CL6</f>
        <v>【282.28】</v>
      </c>
      <c r="K86" s="26" t="str">
        <f>データ!CW6</f>
        <v>【57.83】</v>
      </c>
      <c r="L86" s="26" t="str">
        <f>データ!DH6</f>
        <v>【77.67】</v>
      </c>
      <c r="M86" s="26" t="s">
        <v>43</v>
      </c>
      <c r="N86" s="26" t="s">
        <v>44</v>
      </c>
      <c r="O86" s="26" t="str">
        <f>データ!EO6</f>
        <v>【-】</v>
      </c>
    </row>
  </sheetData>
  <sheetProtection algorithmName="SHA-512" hashValue="xgWR5dQXjbep9ShDOflnciqxx4zNX6TCGsbNlnV+l3UOgFdr+vfASw5NDdGfi4f5R5/hD7xXnnzPDTuUViM8/w==" saltValue="RvZvfjqmHs66QRRAm0rai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64033</v>
      </c>
      <c r="D6" s="33">
        <f t="shared" si="3"/>
        <v>47</v>
      </c>
      <c r="E6" s="33">
        <f t="shared" si="3"/>
        <v>18</v>
      </c>
      <c r="F6" s="33">
        <f t="shared" si="3"/>
        <v>0</v>
      </c>
      <c r="G6" s="33">
        <f t="shared" si="3"/>
        <v>0</v>
      </c>
      <c r="H6" s="33" t="str">
        <f t="shared" si="3"/>
        <v>山形県　飯豊町</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11.14</v>
      </c>
      <c r="Q6" s="34">
        <f t="shared" si="3"/>
        <v>100</v>
      </c>
      <c r="R6" s="34">
        <f t="shared" si="3"/>
        <v>3080</v>
      </c>
      <c r="S6" s="34">
        <f t="shared" si="3"/>
        <v>6824</v>
      </c>
      <c r="T6" s="34">
        <f t="shared" si="3"/>
        <v>329.41</v>
      </c>
      <c r="U6" s="34">
        <f t="shared" si="3"/>
        <v>20.72</v>
      </c>
      <c r="V6" s="34">
        <f t="shared" si="3"/>
        <v>755</v>
      </c>
      <c r="W6" s="34">
        <f t="shared" si="3"/>
        <v>19.670000000000002</v>
      </c>
      <c r="X6" s="34">
        <f t="shared" si="3"/>
        <v>38.380000000000003</v>
      </c>
      <c r="Y6" s="35">
        <f>IF(Y7="",NA(),Y7)</f>
        <v>86.17</v>
      </c>
      <c r="Z6" s="35">
        <f t="shared" ref="Z6:AH6" si="4">IF(Z7="",NA(),Z7)</f>
        <v>84.37</v>
      </c>
      <c r="AA6" s="35">
        <f t="shared" si="4"/>
        <v>85.77</v>
      </c>
      <c r="AB6" s="35">
        <f t="shared" si="4"/>
        <v>84.56</v>
      </c>
      <c r="AC6" s="35">
        <f t="shared" si="4"/>
        <v>83.29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875.85</v>
      </c>
      <c r="BG6" s="35">
        <f t="shared" ref="BG6:BO6" si="7">IF(BG7="",NA(),BG7)</f>
        <v>908.64</v>
      </c>
      <c r="BH6" s="35">
        <f t="shared" si="7"/>
        <v>1003.78</v>
      </c>
      <c r="BI6" s="35">
        <f t="shared" si="7"/>
        <v>1068.52</v>
      </c>
      <c r="BJ6" s="35">
        <f t="shared" si="7"/>
        <v>1194</v>
      </c>
      <c r="BK6" s="35">
        <f t="shared" si="7"/>
        <v>413.5</v>
      </c>
      <c r="BL6" s="35">
        <f t="shared" si="7"/>
        <v>407.42</v>
      </c>
      <c r="BM6" s="35">
        <f t="shared" si="7"/>
        <v>386.46</v>
      </c>
      <c r="BN6" s="35">
        <f t="shared" si="7"/>
        <v>270.57</v>
      </c>
      <c r="BO6" s="35">
        <f t="shared" si="7"/>
        <v>294.27</v>
      </c>
      <c r="BP6" s="34" t="str">
        <f>IF(BP7="","",IF(BP7="-","【-】","【"&amp;SUBSTITUTE(TEXT(BP7,"#,##0.00"),"-","△")&amp;"】"))</f>
        <v>【314.13】</v>
      </c>
      <c r="BQ6" s="35">
        <f>IF(BQ7="",NA(),BQ7)</f>
        <v>52.37</v>
      </c>
      <c r="BR6" s="35">
        <f t="shared" ref="BR6:BZ6" si="8">IF(BR7="",NA(),BR7)</f>
        <v>52.27</v>
      </c>
      <c r="BS6" s="35">
        <f t="shared" si="8"/>
        <v>47.85</v>
      </c>
      <c r="BT6" s="35">
        <f t="shared" si="8"/>
        <v>56.4</v>
      </c>
      <c r="BU6" s="35">
        <f t="shared" si="8"/>
        <v>53.77</v>
      </c>
      <c r="BV6" s="35">
        <f t="shared" si="8"/>
        <v>55.84</v>
      </c>
      <c r="BW6" s="35">
        <f t="shared" si="8"/>
        <v>57.08</v>
      </c>
      <c r="BX6" s="35">
        <f t="shared" si="8"/>
        <v>55.85</v>
      </c>
      <c r="BY6" s="35">
        <f t="shared" si="8"/>
        <v>62.5</v>
      </c>
      <c r="BZ6" s="35">
        <f t="shared" si="8"/>
        <v>60.59</v>
      </c>
      <c r="CA6" s="34" t="str">
        <f>IF(CA7="","",IF(CA7="-","【-】","【"&amp;SUBSTITUTE(TEXT(CA7,"#,##0.00"),"-","△")&amp;"】"))</f>
        <v>【58.42】</v>
      </c>
      <c r="CB6" s="35">
        <f>IF(CB7="",NA(),CB7)</f>
        <v>297.31</v>
      </c>
      <c r="CC6" s="35">
        <f t="shared" ref="CC6:CK6" si="9">IF(CC7="",NA(),CC7)</f>
        <v>296.08999999999997</v>
      </c>
      <c r="CD6" s="35">
        <f t="shared" si="9"/>
        <v>326.57</v>
      </c>
      <c r="CE6" s="35">
        <f t="shared" si="9"/>
        <v>283.77999999999997</v>
      </c>
      <c r="CF6" s="35">
        <f t="shared" si="9"/>
        <v>301.41000000000003</v>
      </c>
      <c r="CG6" s="35">
        <f t="shared" si="9"/>
        <v>287.57</v>
      </c>
      <c r="CH6" s="35">
        <f t="shared" si="9"/>
        <v>286.86</v>
      </c>
      <c r="CI6" s="35">
        <f t="shared" si="9"/>
        <v>287.91000000000003</v>
      </c>
      <c r="CJ6" s="35">
        <f t="shared" si="9"/>
        <v>269.33</v>
      </c>
      <c r="CK6" s="35">
        <f t="shared" si="9"/>
        <v>280.23</v>
      </c>
      <c r="CL6" s="34" t="str">
        <f>IF(CL7="","",IF(CL7="-","【-】","【"&amp;SUBSTITUTE(TEXT(CL7,"#,##0.00"),"-","△")&amp;"】"))</f>
        <v>【282.28】</v>
      </c>
      <c r="CM6" s="35">
        <f>IF(CM7="",NA(),CM7)</f>
        <v>100</v>
      </c>
      <c r="CN6" s="35">
        <f t="shared" ref="CN6:CV6" si="10">IF(CN7="",NA(),CN7)</f>
        <v>59.09</v>
      </c>
      <c r="CO6" s="35">
        <f t="shared" si="10"/>
        <v>60.3</v>
      </c>
      <c r="CP6" s="35">
        <f t="shared" si="10"/>
        <v>52.41</v>
      </c>
      <c r="CQ6" s="35">
        <f t="shared" si="10"/>
        <v>50</v>
      </c>
      <c r="CR6" s="35">
        <f t="shared" si="10"/>
        <v>61.55</v>
      </c>
      <c r="CS6" s="35">
        <f t="shared" si="10"/>
        <v>57.22</v>
      </c>
      <c r="CT6" s="35">
        <f t="shared" si="10"/>
        <v>54.93</v>
      </c>
      <c r="CU6" s="35">
        <f t="shared" si="10"/>
        <v>59.64</v>
      </c>
      <c r="CV6" s="35">
        <f t="shared" si="10"/>
        <v>58.19</v>
      </c>
      <c r="CW6" s="34" t="str">
        <f>IF(CW7="","",IF(CW7="-","【-】","【"&amp;SUBSTITUTE(TEXT(CW7,"#,##0.00"),"-","△")&amp;"】"))</f>
        <v>【57.83】</v>
      </c>
      <c r="CX6" s="35">
        <f>IF(CX7="",NA(),CX7)</f>
        <v>100</v>
      </c>
      <c r="CY6" s="35">
        <f t="shared" ref="CY6:DG6" si="11">IF(CY7="",NA(),CY7)</f>
        <v>100</v>
      </c>
      <c r="CZ6" s="35">
        <f t="shared" si="11"/>
        <v>100</v>
      </c>
      <c r="DA6" s="35">
        <f t="shared" si="11"/>
        <v>100</v>
      </c>
      <c r="DB6" s="35">
        <f t="shared" si="11"/>
        <v>100</v>
      </c>
      <c r="DC6" s="35">
        <f t="shared" si="11"/>
        <v>67.489999999999995</v>
      </c>
      <c r="DD6" s="35">
        <f t="shared" si="11"/>
        <v>67.290000000000006</v>
      </c>
      <c r="DE6" s="35">
        <f t="shared" si="11"/>
        <v>65.569999999999993</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64033</v>
      </c>
      <c r="D7" s="37">
        <v>47</v>
      </c>
      <c r="E7" s="37">
        <v>18</v>
      </c>
      <c r="F7" s="37">
        <v>0</v>
      </c>
      <c r="G7" s="37">
        <v>0</v>
      </c>
      <c r="H7" s="37" t="s">
        <v>98</v>
      </c>
      <c r="I7" s="37" t="s">
        <v>99</v>
      </c>
      <c r="J7" s="37" t="s">
        <v>100</v>
      </c>
      <c r="K7" s="37" t="s">
        <v>101</v>
      </c>
      <c r="L7" s="37" t="s">
        <v>102</v>
      </c>
      <c r="M7" s="37" t="s">
        <v>103</v>
      </c>
      <c r="N7" s="38" t="s">
        <v>104</v>
      </c>
      <c r="O7" s="38" t="s">
        <v>105</v>
      </c>
      <c r="P7" s="38">
        <v>11.14</v>
      </c>
      <c r="Q7" s="38">
        <v>100</v>
      </c>
      <c r="R7" s="38">
        <v>3080</v>
      </c>
      <c r="S7" s="38">
        <v>6824</v>
      </c>
      <c r="T7" s="38">
        <v>329.41</v>
      </c>
      <c r="U7" s="38">
        <v>20.72</v>
      </c>
      <c r="V7" s="38">
        <v>755</v>
      </c>
      <c r="W7" s="38">
        <v>19.670000000000002</v>
      </c>
      <c r="X7" s="38">
        <v>38.380000000000003</v>
      </c>
      <c r="Y7" s="38">
        <v>86.17</v>
      </c>
      <c r="Z7" s="38">
        <v>84.37</v>
      </c>
      <c r="AA7" s="38">
        <v>85.77</v>
      </c>
      <c r="AB7" s="38">
        <v>84.56</v>
      </c>
      <c r="AC7" s="38">
        <v>83.29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875.85</v>
      </c>
      <c r="BG7" s="38">
        <v>908.64</v>
      </c>
      <c r="BH7" s="38">
        <v>1003.78</v>
      </c>
      <c r="BI7" s="38">
        <v>1068.52</v>
      </c>
      <c r="BJ7" s="38">
        <v>1194</v>
      </c>
      <c r="BK7" s="38">
        <v>413.5</v>
      </c>
      <c r="BL7" s="38">
        <v>407.42</v>
      </c>
      <c r="BM7" s="38">
        <v>386.46</v>
      </c>
      <c r="BN7" s="38">
        <v>270.57</v>
      </c>
      <c r="BO7" s="38">
        <v>294.27</v>
      </c>
      <c r="BP7" s="38">
        <v>314.13</v>
      </c>
      <c r="BQ7" s="38">
        <v>52.37</v>
      </c>
      <c r="BR7" s="38">
        <v>52.27</v>
      </c>
      <c r="BS7" s="38">
        <v>47.85</v>
      </c>
      <c r="BT7" s="38">
        <v>56.4</v>
      </c>
      <c r="BU7" s="38">
        <v>53.77</v>
      </c>
      <c r="BV7" s="38">
        <v>55.84</v>
      </c>
      <c r="BW7" s="38">
        <v>57.08</v>
      </c>
      <c r="BX7" s="38">
        <v>55.85</v>
      </c>
      <c r="BY7" s="38">
        <v>62.5</v>
      </c>
      <c r="BZ7" s="38">
        <v>60.59</v>
      </c>
      <c r="CA7" s="38">
        <v>58.42</v>
      </c>
      <c r="CB7" s="38">
        <v>297.31</v>
      </c>
      <c r="CC7" s="38">
        <v>296.08999999999997</v>
      </c>
      <c r="CD7" s="38">
        <v>326.57</v>
      </c>
      <c r="CE7" s="38">
        <v>283.77999999999997</v>
      </c>
      <c r="CF7" s="38">
        <v>301.41000000000003</v>
      </c>
      <c r="CG7" s="38">
        <v>287.57</v>
      </c>
      <c r="CH7" s="38">
        <v>286.86</v>
      </c>
      <c r="CI7" s="38">
        <v>287.91000000000003</v>
      </c>
      <c r="CJ7" s="38">
        <v>269.33</v>
      </c>
      <c r="CK7" s="38">
        <v>280.23</v>
      </c>
      <c r="CL7" s="38">
        <v>282.27999999999997</v>
      </c>
      <c r="CM7" s="38">
        <v>100</v>
      </c>
      <c r="CN7" s="38">
        <v>59.09</v>
      </c>
      <c r="CO7" s="38">
        <v>60.3</v>
      </c>
      <c r="CP7" s="38">
        <v>52.41</v>
      </c>
      <c r="CQ7" s="38">
        <v>50</v>
      </c>
      <c r="CR7" s="38">
        <v>61.55</v>
      </c>
      <c r="CS7" s="38">
        <v>57.22</v>
      </c>
      <c r="CT7" s="38">
        <v>54.93</v>
      </c>
      <c r="CU7" s="38">
        <v>59.64</v>
      </c>
      <c r="CV7" s="38">
        <v>58.19</v>
      </c>
      <c r="CW7" s="38">
        <v>57.83</v>
      </c>
      <c r="CX7" s="38">
        <v>100</v>
      </c>
      <c r="CY7" s="38">
        <v>100</v>
      </c>
      <c r="CZ7" s="38">
        <v>100</v>
      </c>
      <c r="DA7" s="38">
        <v>100</v>
      </c>
      <c r="DB7" s="38">
        <v>100</v>
      </c>
      <c r="DC7" s="38">
        <v>67.489999999999995</v>
      </c>
      <c r="DD7" s="38">
        <v>67.290000000000006</v>
      </c>
      <c r="DE7" s="38">
        <v>65.569999999999993</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