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iidebook\共有\600_地域整備課\300_上下水道室\00_全体\03_報告物\R3\20220106_【市町村課118(火)〆依頼】公営企業に係る「経営比較分析表」（令和２年度決算）の分析について\_提出\"/>
    </mc:Choice>
  </mc:AlternateContent>
  <xr:revisionPtr revIDLastSave="0" documentId="13_ncr:1_{7DF82090-BFC2-4E79-8546-8DF5CFEDA1A3}" xr6:coauthVersionLast="36" xr6:coauthVersionMax="36" xr10:uidLastSave="{00000000-0000-0000-0000-000000000000}"/>
  <workbookProtection workbookAlgorithmName="SHA-512" workbookHashValue="ni889fZyNU/VOGA0ACmuJrdCSBHG9JFK1LGM2WMFDTu7xpNhz9Q2txXhSG0BE/uE64kuaayabTj35Hs6N9EC1A==" workbookSaltValue="JW+YTqbu1Y/GKcTtnrYMgQ==" workbookSpinCount="100000" lockStructure="1"/>
  <bookViews>
    <workbookView xWindow="0" yWindow="0" windowWidth="26250" windowHeight="11580"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<sst xmlns="http://schemas.openxmlformats.org/spreadsheetml/2006/main" count="228" uniqueCount="115">
  <si>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</si>
  <si>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</si>
  <si>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</si>
  <si>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</si>
  <si>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</si>
  <si>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</si>
  <si>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</si>
  <si>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</si>
  <si>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</si>
  <si>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</si>
  <si>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</si>
  <si>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</si>
  <si>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</si>
  <si>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</si>
  <si>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</si>
  <si>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</si>
  <si>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</si>
  <si>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</si>
  <si>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</si>
  <si>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</si>
  <si>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</si>
  <si>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</si>
  <si>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</si>
  <si>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</si>
  <si>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</si>
  <si>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</si>
  <si>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</si>
  <si>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</si>
  <si>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</si>
  <si>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</si>
  <si>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</si>
  <si>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</si>
  <si>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</si>
  <si>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</si>
  <si>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</si>
  <si>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</si>
  <si>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</si>
  <si>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</si>
  <si>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</si>
  <si>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</si>
  <si>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</si>
  <si>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</si>
  <si>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</si>
  <si>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</si>
  <si>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</si>
  <si>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</si>
  <si>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</si>
  <si>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</si>
  <si>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</si>
  <si>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</si>
  <si>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</si>
  <si>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</si>
  <si>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</si>
  <si>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</si>
  <si>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</si>
  <si>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</si>
  <si>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</si>
  <si>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</si>
  <si>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</si>
  <si>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</si>
  <si>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</si>
  <si>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</si>
  <si>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</si>
  <si>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</si>
  <si>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</si>
  <si>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</si>
  <si>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</si>
  <si>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</si>
  <si>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</si>
  <si>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</si>
  <si>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</si>
  <si>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</si>
  <si>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</si>
  <si>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</si>
  <si>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</si>
  <si>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</si>
  <si>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</si>
  <si>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</si>
  <si>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</si>
  <si>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</si>
  <si>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</si>
  <si>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</si>
  <si>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</si>
  <si>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</si>
  <si>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</si>
  <si>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</si>
  <si>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</si>
  <si>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</si>
  <si>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</si>
  <si>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</si>
  <si>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</si>
  <si>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</si>
  <si>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</si>
  <si>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飯豊町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</si>
  <si>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</si>
  <si>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</si>
  <si>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</si>
  <si>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</si>
  <si>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</si>
  <si>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</si>
  <si>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</si>
  <si>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</si>
  <si>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</si>
  <si>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</si>
  <si>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</si>
  <si>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</si>
  <si>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</si>
  <si>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</si>
  <si>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</si>
  <si>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</si>
  <si>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</si>
  <si>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</si>
  <si>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全体から、財務の安全性については引き続き良好な状態を維持していると考える。しかし、施設の老朽化には十分な対応ができていない。この老朽化対策には多額の資金が必要となる。人口減少社会に突入し、現在保有する施設を今後どのように維持管理していくか、しっかりとした見通しの下、効率的な実施に努めていかなければならない。
利用者満足度と公営企業として安定経営をしっかりと果たしていかなければならない。</t>
    <phoneticPr fontId="4"/>
  </si>
  <si>
    <t>①②⑤から、経常収支比率は100％以上を保持し、類似団体平均を11.7ポイント上回っている。料金回収率も前年度より下回ったものの、直近5年間100％以上を確保し、給水費用は水道料金によって賄われており、累積欠損金も発生していないことから、飯豊町水道事業は健全な経営状態にあると考える。
　③④から、流動比率は昨年度より減少したが、100％を超え理想とされる200％も超えていることから、短期債務に対する支払い能力は十分担保されている。企業債残高対給水収益比率については、近年実施した大型投資もあって300％を超えている。順次老朽化する施設更新のため多額の資金が必要となるが、企業債残高に留意しつつより効果的な事業推進を図り、経営の健全性の維持に努めていく。
　⑥⑦⑧から、給水原価は前年度より19.1ポイント減少したものの、類似団体平均より9.6ポイント下回ることができた。施設利用率は年々減少しているが、有収率は年々上昇しており、前年度より5.3ポイント上回った。費用を極力抑えられたことと、有収率が向上したことが要因と考える。引き続き有収率向上対策に注力していく。　　　　</t>
    <rPh sb="57" eb="59">
      <t>シタマワ</t>
    </rPh>
    <rPh sb="354" eb="356">
      <t>ゲンショウ</t>
    </rPh>
    <rPh sb="393" eb="395">
      <t>ネンネン</t>
    </rPh>
    <rPh sb="407" eb="409">
      <t>ネンネン</t>
    </rPh>
    <rPh sb="409" eb="411">
      <t>ジョウショウ</t>
    </rPh>
    <phoneticPr fontId="4"/>
  </si>
  <si>
    <t>飯豊町の水道施設は、昭和42年に各地区の簡易水道を統合し現在の上水道に至っており、中津川地区については、簡易水道が昭和39年及び昭和46年に創設され現在に至っている。途中、普及率の増加に伴い給水人口が増え、第一次から第四次拡張事業を経て、特に第三次拡張事業では地下水源の導入、第四次拡張事業では、萩生水源を導入するなど数々の水道施設整備を実施してきた。このような中で、飯豊町では、法定耐用年数を経過した管路を全国平均値や類似団体平均値よりもはるかに多く保有している状況にあり、浄水及び配水施設などの主要な基幹施設においても経年劣化が進んでいく。新規整備した取水施設を中心に、既存施設の更新、耐震化について長期的視点に立ち実施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</si>
</sst>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3.42</c:v>
                </c:pt>
                <c:pt idx="1">
                  <c:v>0</c:v>
                </c:pt>
                <c:pt idx="2">
                  <c:v>0</c:v>
                </c:pt>
                <c:pt idx="3" formatCode="#,##0.00;&quot;△&quot;#,##0.00;&quot;-&quot;">
                  <c:v>0.65</c:v>
                </c:pt>
                <c:pt idx="4" formatCode="#,##0.00;&quot;△&quot;#,##0.00;&quot;-&quot;">
                  <c:v>0.66</c:v>
                </c:pt>
              </c:numCache>
            </c:numRef>
          </c:val>
          <c:extLst>
            <c:ext xmlns:c16="http://schemas.microsoft.com/office/drawing/2014/chart" uri="{C3380CC4-5D6E-409C-BE32-E72D297353CC}">
              <c16:uniqueId val="{00000000-D6C9-4172-AB7E-24BF886740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D6C9-4172-AB7E-24BF886740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83.5</c:v>
                </c:pt>
                <c:pt idx="1">
                  <c:v>84.74</c:v>
                </c:pt>
                <c:pt idx="2">
                  <c:v>72.400000000000006</c:v>
                </c:pt>
                <c:pt idx="3">
                  <c:v>67.12</c:v>
                </c:pt>
                <c:pt idx="4">
                  <c:v>58.52</c:v>
                </c:pt>
              </c:numCache>
            </c:numRef>
          </c:val>
          <c:extLst>
            <c:ext xmlns:c16="http://schemas.microsoft.com/office/drawing/2014/chart" uri="{C3380CC4-5D6E-409C-BE32-E72D297353CC}">
              <c16:uniqueId val="{00000000-7C28-4140-A7A3-DDBC85679F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7C28-4140-A7A3-DDBC85679F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63.09</c:v>
                </c:pt>
                <c:pt idx="1">
                  <c:v>61.51</c:v>
                </c:pt>
                <c:pt idx="2">
                  <c:v>74.59</c:v>
                </c:pt>
                <c:pt idx="3">
                  <c:v>75.95</c:v>
                </c:pt>
                <c:pt idx="4">
                  <c:v>81.319999999999993</c:v>
                </c:pt>
              </c:numCache>
            </c:numRef>
          </c:val>
          <c:extLst>
            <c:ext xmlns:c16="http://schemas.microsoft.com/office/drawing/2014/chart" uri="{C3380CC4-5D6E-409C-BE32-E72D297353CC}">
              <c16:uniqueId val="{00000000-A4E1-4685-AFE0-D1AA72D6E0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A4E1-4685-AFE0-D1AA72D6E0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136.74</c:v>
                </c:pt>
                <c:pt idx="1">
                  <c:v>124.39</c:v>
                </c:pt>
                <c:pt idx="2">
                  <c:v>115.03</c:v>
                </c:pt>
                <c:pt idx="3">
                  <c:v>125.44</c:v>
                </c:pt>
                <c:pt idx="4">
                  <c:v>117.12</c:v>
                </c:pt>
              </c:numCache>
            </c:numRef>
          </c:val>
          <c:extLst>
            <c:ext xmlns:c16="http://schemas.microsoft.com/office/drawing/2014/chart" uri="{C3380CC4-5D6E-409C-BE32-E72D297353CC}">
              <c16:uniqueId val="{00000000-DEBA-4FE0-AF35-64A6B2F5CF4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DEBA-4FE0-AF35-64A6B2F5CF4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35.450000000000003</c:v>
                </c:pt>
                <c:pt idx="1">
                  <c:v>36.94</c:v>
                </c:pt>
                <c:pt idx="2">
                  <c:v>38.86</c:v>
                </c:pt>
                <c:pt idx="3">
                  <c:v>40.270000000000003</c:v>
                </c:pt>
                <c:pt idx="4">
                  <c:v>40.21</c:v>
                </c:pt>
              </c:numCache>
            </c:numRef>
          </c:val>
          <c:extLst>
            <c:ext xmlns:c16="http://schemas.microsoft.com/office/drawing/2014/chart" uri="{C3380CC4-5D6E-409C-BE32-E72D297353CC}">
              <c16:uniqueId val="{00000000-67F2-4DE8-BE7C-55A64B8BCC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67F2-4DE8-BE7C-55A64B8BCC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24.66</c:v>
                </c:pt>
                <c:pt idx="1">
                  <c:v>24.78</c:v>
                </c:pt>
                <c:pt idx="2">
                  <c:v>23.94</c:v>
                </c:pt>
                <c:pt idx="3">
                  <c:v>20.079999999999998</c:v>
                </c:pt>
                <c:pt idx="4">
                  <c:v>18.79</c:v>
                </c:pt>
              </c:numCache>
            </c:numRef>
          </c:val>
          <c:extLst>
            <c:ext xmlns:c16="http://schemas.microsoft.com/office/drawing/2014/chart" uri="{C3380CC4-5D6E-409C-BE32-E72D297353CC}">
              <c16:uniqueId val="{00000000-66FD-4D40-8085-E928C06191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66FD-4D40-8085-E928C06191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22-4B22-BE16-0043046D00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D222-4B22-BE16-0043046D00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467.14</c:v>
                </c:pt>
                <c:pt idx="1">
                  <c:v>425.25</c:v>
                </c:pt>
                <c:pt idx="2">
                  <c:v>869.97</c:v>
                </c:pt>
                <c:pt idx="3">
                  <c:v>817.48</c:v>
                </c:pt>
                <c:pt idx="4">
                  <c:v>288.33999999999997</c:v>
                </c:pt>
              </c:numCache>
            </c:numRef>
          </c:val>
          <c:extLst>
            <c:ext xmlns:c16="http://schemas.microsoft.com/office/drawing/2014/chart" uri="{C3380CC4-5D6E-409C-BE32-E72D297353CC}">
              <c16:uniqueId val="{00000000-4BE2-4627-8B28-88050F4AEB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4BE2-4627-8B28-88050F4AEB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345.18</c:v>
                </c:pt>
                <c:pt idx="1">
                  <c:v>320.95999999999998</c:v>
                </c:pt>
                <c:pt idx="2">
                  <c:v>300.20999999999998</c:v>
                </c:pt>
                <c:pt idx="3">
                  <c:v>304.49</c:v>
                </c:pt>
                <c:pt idx="4">
                  <c:v>397.24</c:v>
                </c:pt>
              </c:numCache>
            </c:numRef>
          </c:val>
          <c:extLst>
            <c:ext xmlns:c16="http://schemas.microsoft.com/office/drawing/2014/chart" uri="{C3380CC4-5D6E-409C-BE32-E72D297353CC}">
              <c16:uniqueId val="{00000000-5979-4598-84FA-1C1BDCA96A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5979-4598-84FA-1C1BDCA96A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132.4</c:v>
                </c:pt>
                <c:pt idx="1">
                  <c:v>119.53</c:v>
                </c:pt>
                <c:pt idx="2">
                  <c:v>108.59</c:v>
                </c:pt>
                <c:pt idx="3">
                  <c:v>120.45</c:v>
                </c:pt>
                <c:pt idx="4">
                  <c:v>110.65</c:v>
                </c:pt>
              </c:numCache>
            </c:numRef>
          </c:val>
          <c:extLst>
            <c:ext xmlns:c16="http://schemas.microsoft.com/office/drawing/2014/chart" uri="{C3380CC4-5D6E-409C-BE32-E72D297353CC}">
              <c16:uniqueId val="{00000000-D923-44FB-8A80-B2AFD3BE4D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D923-44FB-8A80-B2AFD3BE4D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170.84</c:v>
                </c:pt>
                <c:pt idx="1">
                  <c:v>198.44</c:v>
                </c:pt>
                <c:pt idx="2">
                  <c:v>216.92</c:v>
                </c:pt>
                <c:pt idx="3">
                  <c:v>196.34</c:v>
                </c:pt>
                <c:pt idx="4">
                  <c:v>215.42</c:v>
                </c:pt>
              </c:numCache>
            </c:numRef>
          </c:val>
          <c:extLst>
            <c:ext xmlns:c16="http://schemas.microsoft.com/office/drawing/2014/chart" uri="{C3380CC4-5D6E-409C-BE32-E72D297353CC}">
              <c16:uniqueId val="{00000000-844D-46A5-9DEA-2540A35E57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844D-46A5-9DEA-2540A35E57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3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飯豊町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6824</v>
      </c>
      <c r="AM8" s="61"/>
      <c r="AN8" s="61"/>
      <c r="AO8" s="61"/>
      <c r="AP8" s="61"/>
      <c r="AQ8" s="61"/>
      <c r="AR8" s="61"/>
      <c r="AS8" s="61"/>
      <c r="AT8" s="52">
        <f>データ!$S$6</f>
        <v>329.41</v>
      </c>
      <c r="AU8" s="53"/>
      <c r="AV8" s="53"/>
      <c r="AW8" s="53"/>
      <c r="AX8" s="53"/>
      <c r="AY8" s="53"/>
      <c r="AZ8" s="53"/>
      <c r="BA8" s="53"/>
      <c r="BB8" s="54">
        <f>データ!$T$6</f>
        <v>20.72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73.680000000000007</v>
      </c>
      <c r="J10" s="53"/>
      <c r="K10" s="53"/>
      <c r="L10" s="53"/>
      <c r="M10" s="53"/>
      <c r="N10" s="53"/>
      <c r="O10" s="64"/>
      <c r="P10" s="54">
        <f>データ!$P$6</f>
        <v>98.47</v>
      </c>
      <c r="Q10" s="54"/>
      <c r="R10" s="54"/>
      <c r="S10" s="54"/>
      <c r="T10" s="54"/>
      <c r="U10" s="54"/>
      <c r="V10" s="54"/>
      <c r="W10" s="61">
        <f>データ!$Q$6</f>
        <v>4620</v>
      </c>
      <c r="X10" s="61"/>
      <c r="Y10" s="61"/>
      <c r="Z10" s="61"/>
      <c r="AA10" s="61"/>
      <c r="AB10" s="61"/>
      <c r="AC10" s="61"/>
      <c r="AD10" s="2"/>
      <c r="AE10" s="2"/>
      <c r="AF10" s="2"/>
      <c r="AG10" s="2"/>
      <c r="AH10" s="4"/>
      <c r="AI10" s="4"/>
      <c r="AJ10" s="4"/>
      <c r="AK10" s="4"/>
      <c r="AL10" s="61">
        <f>データ!$U$6</f>
        <v>6672</v>
      </c>
      <c r="AM10" s="61"/>
      <c r="AN10" s="61"/>
      <c r="AO10" s="61"/>
      <c r="AP10" s="61"/>
      <c r="AQ10" s="61"/>
      <c r="AR10" s="61"/>
      <c r="AS10" s="61"/>
      <c r="AT10" s="52">
        <f>データ!$V$6</f>
        <v>41</v>
      </c>
      <c r="AU10" s="53"/>
      <c r="AV10" s="53"/>
      <c r="AW10" s="53"/>
      <c r="AX10" s="53"/>
      <c r="AY10" s="53"/>
      <c r="AZ10" s="53"/>
      <c r="BA10" s="53"/>
      <c r="BB10" s="54">
        <f>データ!$W$6</f>
        <v>162.72999999999999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KushuqQcdt14B5MqfShr+o+q1UWKD03g6YRDBYviUezBiyiMJbVYcOXD2MNMqyoUTnaDOjMjK6rAdXEvGnwKQ==" saltValue="3jDV33BCcrzuDgzYJOOAT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64033</v>
      </c>
      <c r="D6" s="34">
        <f t="shared" si="3"/>
        <v>46</v>
      </c>
      <c r="E6" s="34">
        <f t="shared" si="3"/>
        <v>1</v>
      </c>
      <c r="F6" s="34">
        <f t="shared" si="3"/>
        <v>0</v>
      </c>
      <c r="G6" s="34">
        <f t="shared" si="3"/>
        <v>1</v>
      </c>
      <c r="H6" s="34" t="str">
        <f t="shared" si="3"/>
        <v>山形県　飯豊町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73.680000000000007</v>
      </c>
      <c r="P6" s="35">
        <f t="shared" si="3"/>
        <v>98.47</v>
      </c>
      <c r="Q6" s="35">
        <f t="shared" si="3"/>
        <v>4620</v>
      </c>
      <c r="R6" s="35">
        <f t="shared" si="3"/>
        <v>6824</v>
      </c>
      <c r="S6" s="35">
        <f t="shared" si="3"/>
        <v>329.41</v>
      </c>
      <c r="T6" s="35">
        <f t="shared" si="3"/>
        <v>20.72</v>
      </c>
      <c r="U6" s="35">
        <f t="shared" si="3"/>
        <v>6672</v>
      </c>
      <c r="V6" s="35">
        <f t="shared" si="3"/>
        <v>41</v>
      </c>
      <c r="W6" s="35">
        <f t="shared" si="3"/>
        <v>162.72999999999999</v>
      </c>
      <c r="X6" s="36">
        <f>IF(X7="",NA(),X7)</f>
        <v>136.74</v>
      </c>
      <c r="Y6" s="36">
        <f t="shared" ref="Y6:AG6" si="4">IF(Y7="",NA(),Y7)</f>
        <v>124.39</v>
      </c>
      <c r="Z6" s="36">
        <f t="shared" si="4"/>
        <v>115.03</v>
      </c>
      <c r="AA6" s="36">
        <f t="shared" si="4"/>
        <v>125.44</v>
      </c>
      <c r="AB6" s="36">
        <f t="shared" si="4"/>
        <v>117.12</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467.14</v>
      </c>
      <c r="AU6" s="36">
        <f t="shared" ref="AU6:BC6" si="6">IF(AU7="",NA(),AU7)</f>
        <v>425.25</v>
      </c>
      <c r="AV6" s="36">
        <f t="shared" si="6"/>
        <v>869.97</v>
      </c>
      <c r="AW6" s="36">
        <f t="shared" si="6"/>
        <v>817.48</v>
      </c>
      <c r="AX6" s="36">
        <f t="shared" si="6"/>
        <v>288.33999999999997</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345.18</v>
      </c>
      <c r="BF6" s="36">
        <f t="shared" ref="BF6:BN6" si="7">IF(BF7="",NA(),BF7)</f>
        <v>320.95999999999998</v>
      </c>
      <c r="BG6" s="36">
        <f t="shared" si="7"/>
        <v>300.20999999999998</v>
      </c>
      <c r="BH6" s="36">
        <f t="shared" si="7"/>
        <v>304.49</v>
      </c>
      <c r="BI6" s="36">
        <f t="shared" si="7"/>
        <v>397.24</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132.4</v>
      </c>
      <c r="BQ6" s="36">
        <f t="shared" ref="BQ6:BY6" si="8">IF(BQ7="",NA(),BQ7)</f>
        <v>119.53</v>
      </c>
      <c r="BR6" s="36">
        <f t="shared" si="8"/>
        <v>108.59</v>
      </c>
      <c r="BS6" s="36">
        <f t="shared" si="8"/>
        <v>120.45</v>
      </c>
      <c r="BT6" s="36">
        <f t="shared" si="8"/>
        <v>110.65</v>
      </c>
      <c r="BU6" s="36">
        <f t="shared" si="8"/>
        <v>93.28</v>
      </c>
      <c r="BV6" s="36">
        <f t="shared" si="8"/>
        <v>87.51</v>
      </c>
      <c r="BW6" s="36">
        <f t="shared" si="8"/>
        <v>84.77</v>
      </c>
      <c r="BX6" s="36">
        <f t="shared" si="8"/>
        <v>87.11</v>
      </c>
      <c r="BY6" s="36">
        <f t="shared" si="8"/>
        <v>82.78</v>
      </c>
      <c r="BZ6" s="35" t="str">
        <f>IF(BZ7="","",IF(BZ7="-","【-】","【"&amp;SUBSTITUTE(TEXT(BZ7,"#,##0.00"),"-","△")&amp;"】"))</f>
        <v>【100.05】</v>
      </c>
      <c r="CA6" s="36">
        <f>IF(CA7="",NA(),CA7)</f>
        <v>170.84</v>
      </c>
      <c r="CB6" s="36">
        <f t="shared" ref="CB6:CJ6" si="9">IF(CB7="",NA(),CB7)</f>
        <v>198.44</v>
      </c>
      <c r="CC6" s="36">
        <f t="shared" si="9"/>
        <v>216.92</v>
      </c>
      <c r="CD6" s="36">
        <f t="shared" si="9"/>
        <v>196.34</v>
      </c>
      <c r="CE6" s="36">
        <f t="shared" si="9"/>
        <v>215.42</v>
      </c>
      <c r="CF6" s="36">
        <f t="shared" si="9"/>
        <v>208.29</v>
      </c>
      <c r="CG6" s="36">
        <f t="shared" si="9"/>
        <v>218.42</v>
      </c>
      <c r="CH6" s="36">
        <f t="shared" si="9"/>
        <v>227.27</v>
      </c>
      <c r="CI6" s="36">
        <f t="shared" si="9"/>
        <v>223.98</v>
      </c>
      <c r="CJ6" s="36">
        <f t="shared" si="9"/>
        <v>225.09</v>
      </c>
      <c r="CK6" s="35" t="str">
        <f>IF(CK7="","",IF(CK7="-","【-】","【"&amp;SUBSTITUTE(TEXT(CK7,"#,##0.00"),"-","△")&amp;"】"))</f>
        <v>【166.40】</v>
      </c>
      <c r="CL6" s="36">
        <f>IF(CL7="",NA(),CL7)</f>
        <v>83.5</v>
      </c>
      <c r="CM6" s="36">
        <f t="shared" ref="CM6:CU6" si="10">IF(CM7="",NA(),CM7)</f>
        <v>84.74</v>
      </c>
      <c r="CN6" s="36">
        <f t="shared" si="10"/>
        <v>72.400000000000006</v>
      </c>
      <c r="CO6" s="36">
        <f t="shared" si="10"/>
        <v>67.12</v>
      </c>
      <c r="CP6" s="36">
        <f t="shared" si="10"/>
        <v>58.52</v>
      </c>
      <c r="CQ6" s="36">
        <f t="shared" si="10"/>
        <v>49.32</v>
      </c>
      <c r="CR6" s="36">
        <f t="shared" si="10"/>
        <v>50.24</v>
      </c>
      <c r="CS6" s="36">
        <f t="shared" si="10"/>
        <v>50.29</v>
      </c>
      <c r="CT6" s="36">
        <f t="shared" si="10"/>
        <v>49.64</v>
      </c>
      <c r="CU6" s="36">
        <f t="shared" si="10"/>
        <v>49.38</v>
      </c>
      <c r="CV6" s="35" t="str">
        <f>IF(CV7="","",IF(CV7="-","【-】","【"&amp;SUBSTITUTE(TEXT(CV7,"#,##0.00"),"-","△")&amp;"】"))</f>
        <v>【60.69】</v>
      </c>
      <c r="CW6" s="36">
        <f>IF(CW7="",NA(),CW7)</f>
        <v>63.09</v>
      </c>
      <c r="CX6" s="36">
        <f t="shared" ref="CX6:DF6" si="11">IF(CX7="",NA(),CX7)</f>
        <v>61.51</v>
      </c>
      <c r="CY6" s="36">
        <f t="shared" si="11"/>
        <v>74.59</v>
      </c>
      <c r="CZ6" s="36">
        <f t="shared" si="11"/>
        <v>75.95</v>
      </c>
      <c r="DA6" s="36">
        <f t="shared" si="11"/>
        <v>81.319999999999993</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35.450000000000003</v>
      </c>
      <c r="DI6" s="36">
        <f t="shared" ref="DI6:DQ6" si="12">IF(DI7="",NA(),DI7)</f>
        <v>36.94</v>
      </c>
      <c r="DJ6" s="36">
        <f t="shared" si="12"/>
        <v>38.86</v>
      </c>
      <c r="DK6" s="36">
        <f t="shared" si="12"/>
        <v>40.270000000000003</v>
      </c>
      <c r="DL6" s="36">
        <f t="shared" si="12"/>
        <v>40.21</v>
      </c>
      <c r="DM6" s="36">
        <f t="shared" si="12"/>
        <v>48.3</v>
      </c>
      <c r="DN6" s="36">
        <f t="shared" si="12"/>
        <v>45.14</v>
      </c>
      <c r="DO6" s="36">
        <f t="shared" si="12"/>
        <v>45.85</v>
      </c>
      <c r="DP6" s="36">
        <f t="shared" si="12"/>
        <v>47.31</v>
      </c>
      <c r="DQ6" s="36">
        <f t="shared" si="12"/>
        <v>47.5</v>
      </c>
      <c r="DR6" s="35" t="str">
        <f>IF(DR7="","",IF(DR7="-","【-】","【"&amp;SUBSTITUTE(TEXT(DR7,"#,##0.00"),"-","△")&amp;"】"))</f>
        <v>【50.19】</v>
      </c>
      <c r="DS6" s="36">
        <f>IF(DS7="",NA(),DS7)</f>
        <v>24.66</v>
      </c>
      <c r="DT6" s="36">
        <f t="shared" ref="DT6:EB6" si="13">IF(DT7="",NA(),DT7)</f>
        <v>24.78</v>
      </c>
      <c r="DU6" s="36">
        <f t="shared" si="13"/>
        <v>23.94</v>
      </c>
      <c r="DV6" s="36">
        <f t="shared" si="13"/>
        <v>20.079999999999998</v>
      </c>
      <c r="DW6" s="36">
        <f t="shared" si="13"/>
        <v>18.79</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3.42</v>
      </c>
      <c r="EE6" s="35">
        <f t="shared" ref="EE6:EM6" si="14">IF(EE7="",NA(),EE7)</f>
        <v>0</v>
      </c>
      <c r="EF6" s="35">
        <f t="shared" si="14"/>
        <v>0</v>
      </c>
      <c r="EG6" s="36">
        <f t="shared" si="14"/>
        <v>0.65</v>
      </c>
      <c r="EH6" s="36">
        <f t="shared" si="14"/>
        <v>0.66</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64033</v>
      </c>
      <c r="D7" s="38">
        <v>46</v>
      </c>
      <c r="E7" s="38">
        <v>1</v>
      </c>
      <c r="F7" s="38">
        <v>0</v>
      </c>
      <c r="G7" s="38">
        <v>1</v>
      </c>
      <c r="H7" s="38" t="s">
        <v>93</v>
      </c>
      <c r="I7" s="38" t="s">
        <v>94</v>
      </c>
      <c r="J7" s="38" t="s">
        <v>95</v>
      </c>
      <c r="K7" s="38" t="s">
        <v>96</v>
      </c>
      <c r="L7" s="38" t="s">
        <v>97</v>
      </c>
      <c r="M7" s="38" t="s">
        <v>98</v>
      </c>
      <c r="N7" s="39" t="s">
        <v>99</v>
      </c>
      <c r="O7" s="39">
        <v>73.680000000000007</v>
      </c>
      <c r="P7" s="39">
        <v>98.47</v>
      </c>
      <c r="Q7" s="39">
        <v>4620</v>
      </c>
      <c r="R7" s="39">
        <v>6824</v>
      </c>
      <c r="S7" s="39">
        <v>329.41</v>
      </c>
      <c r="T7" s="39">
        <v>20.72</v>
      </c>
      <c r="U7" s="39">
        <v>6672</v>
      </c>
      <c r="V7" s="39">
        <v>41</v>
      </c>
      <c r="W7" s="39">
        <v>162.72999999999999</v>
      </c>
      <c r="X7" s="39">
        <v>136.74</v>
      </c>
      <c r="Y7" s="39">
        <v>124.39</v>
      </c>
      <c r="Z7" s="39">
        <v>115.03</v>
      </c>
      <c r="AA7" s="39">
        <v>125.44</v>
      </c>
      <c r="AB7" s="39">
        <v>117.12</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467.14</v>
      </c>
      <c r="AU7" s="39">
        <v>425.25</v>
      </c>
      <c r="AV7" s="39">
        <v>869.97</v>
      </c>
      <c r="AW7" s="39">
        <v>817.48</v>
      </c>
      <c r="AX7" s="39">
        <v>288.33999999999997</v>
      </c>
      <c r="AY7" s="39">
        <v>371.89</v>
      </c>
      <c r="AZ7" s="39">
        <v>293.23</v>
      </c>
      <c r="BA7" s="39">
        <v>300.14</v>
      </c>
      <c r="BB7" s="39">
        <v>301.04000000000002</v>
      </c>
      <c r="BC7" s="39">
        <v>305.08</v>
      </c>
      <c r="BD7" s="39">
        <v>260.31</v>
      </c>
      <c r="BE7" s="39">
        <v>345.18</v>
      </c>
      <c r="BF7" s="39">
        <v>320.95999999999998</v>
      </c>
      <c r="BG7" s="39">
        <v>300.20999999999998</v>
      </c>
      <c r="BH7" s="39">
        <v>304.49</v>
      </c>
      <c r="BI7" s="39">
        <v>397.24</v>
      </c>
      <c r="BJ7" s="39">
        <v>483.11</v>
      </c>
      <c r="BK7" s="39">
        <v>542.29999999999995</v>
      </c>
      <c r="BL7" s="39">
        <v>566.65</v>
      </c>
      <c r="BM7" s="39">
        <v>551.62</v>
      </c>
      <c r="BN7" s="39">
        <v>585.59</v>
      </c>
      <c r="BO7" s="39">
        <v>275.67</v>
      </c>
      <c r="BP7" s="39">
        <v>132.4</v>
      </c>
      <c r="BQ7" s="39">
        <v>119.53</v>
      </c>
      <c r="BR7" s="39">
        <v>108.59</v>
      </c>
      <c r="BS7" s="39">
        <v>120.45</v>
      </c>
      <c r="BT7" s="39">
        <v>110.65</v>
      </c>
      <c r="BU7" s="39">
        <v>93.28</v>
      </c>
      <c r="BV7" s="39">
        <v>87.51</v>
      </c>
      <c r="BW7" s="39">
        <v>84.77</v>
      </c>
      <c r="BX7" s="39">
        <v>87.11</v>
      </c>
      <c r="BY7" s="39">
        <v>82.78</v>
      </c>
      <c r="BZ7" s="39">
        <v>100.05</v>
      </c>
      <c r="CA7" s="39">
        <v>170.84</v>
      </c>
      <c r="CB7" s="39">
        <v>198.44</v>
      </c>
      <c r="CC7" s="39">
        <v>216.92</v>
      </c>
      <c r="CD7" s="39">
        <v>196.34</v>
      </c>
      <c r="CE7" s="39">
        <v>215.42</v>
      </c>
      <c r="CF7" s="39">
        <v>208.29</v>
      </c>
      <c r="CG7" s="39">
        <v>218.42</v>
      </c>
      <c r="CH7" s="39">
        <v>227.27</v>
      </c>
      <c r="CI7" s="39">
        <v>223.98</v>
      </c>
      <c r="CJ7" s="39">
        <v>225.09</v>
      </c>
      <c r="CK7" s="39">
        <v>166.4</v>
      </c>
      <c r="CL7" s="39">
        <v>83.5</v>
      </c>
      <c r="CM7" s="39">
        <v>84.74</v>
      </c>
      <c r="CN7" s="39">
        <v>72.400000000000006</v>
      </c>
      <c r="CO7" s="39">
        <v>67.12</v>
      </c>
      <c r="CP7" s="39">
        <v>58.52</v>
      </c>
      <c r="CQ7" s="39">
        <v>49.32</v>
      </c>
      <c r="CR7" s="39">
        <v>50.24</v>
      </c>
      <c r="CS7" s="39">
        <v>50.29</v>
      </c>
      <c r="CT7" s="39">
        <v>49.64</v>
      </c>
      <c r="CU7" s="39">
        <v>49.38</v>
      </c>
      <c r="CV7" s="39">
        <v>60.69</v>
      </c>
      <c r="CW7" s="39">
        <v>63.09</v>
      </c>
      <c r="CX7" s="39">
        <v>61.51</v>
      </c>
      <c r="CY7" s="39">
        <v>74.59</v>
      </c>
      <c r="CZ7" s="39">
        <v>75.95</v>
      </c>
      <c r="DA7" s="39">
        <v>81.319999999999993</v>
      </c>
      <c r="DB7" s="39">
        <v>79.34</v>
      </c>
      <c r="DC7" s="39">
        <v>78.650000000000006</v>
      </c>
      <c r="DD7" s="39">
        <v>77.73</v>
      </c>
      <c r="DE7" s="39">
        <v>78.09</v>
      </c>
      <c r="DF7" s="39">
        <v>78.010000000000005</v>
      </c>
      <c r="DG7" s="39">
        <v>89.82</v>
      </c>
      <c r="DH7" s="39">
        <v>35.450000000000003</v>
      </c>
      <c r="DI7" s="39">
        <v>36.94</v>
      </c>
      <c r="DJ7" s="39">
        <v>38.86</v>
      </c>
      <c r="DK7" s="39">
        <v>40.270000000000003</v>
      </c>
      <c r="DL7" s="39">
        <v>40.21</v>
      </c>
      <c r="DM7" s="39">
        <v>48.3</v>
      </c>
      <c r="DN7" s="39">
        <v>45.14</v>
      </c>
      <c r="DO7" s="39">
        <v>45.85</v>
      </c>
      <c r="DP7" s="39">
        <v>47.31</v>
      </c>
      <c r="DQ7" s="39">
        <v>47.5</v>
      </c>
      <c r="DR7" s="39">
        <v>50.19</v>
      </c>
      <c r="DS7" s="39">
        <v>24.66</v>
      </c>
      <c r="DT7" s="39">
        <v>24.78</v>
      </c>
      <c r="DU7" s="39">
        <v>23.94</v>
      </c>
      <c r="DV7" s="39">
        <v>20.079999999999998</v>
      </c>
      <c r="DW7" s="39">
        <v>18.79</v>
      </c>
      <c r="DX7" s="39">
        <v>12.43</v>
      </c>
      <c r="DY7" s="39">
        <v>13.58</v>
      </c>
      <c r="DZ7" s="39">
        <v>14.13</v>
      </c>
      <c r="EA7" s="39">
        <v>16.77</v>
      </c>
      <c r="EB7" s="39">
        <v>17.399999999999999</v>
      </c>
      <c r="EC7" s="39">
        <v>20.63</v>
      </c>
      <c r="ED7" s="39">
        <v>3.42</v>
      </c>
      <c r="EE7" s="39">
        <v>0</v>
      </c>
      <c r="EF7" s="39">
        <v>0</v>
      </c>
      <c r="EG7" s="39">
        <v>0.65</v>
      </c>
      <c r="EH7" s="39">
        <v>0.66</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