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N:\水道課業務係_渡邉\06_経営戦略・経営比較分析表\220106_経営比較分析表の分析→管理課とりまとめ・HP公表\回答メール・データ\"/>
    </mc:Choice>
  </mc:AlternateContent>
  <workbookProtection workbookAlgorithmName="SHA-512" workbookHashValue="h8gqhruvQVWAhBYJNT6dqPOdn5jdIW2GtJHjyBuTBPnyD7gmrKXI5J5/qd5dU8lgk+oO1ErGhQKnm3zECevogg==" workbookSaltValue="2/LSLWrVH5UaZEdyd9a/S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<sst xmlns="http://schemas.openxmlformats.org/spreadsheetml/2006/main" count="231" uniqueCount="114">
  <si>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</si>
  <si>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</si>
  <si>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</si>
  <si>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</si>
  <si>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</si>
  <si>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</si>
  <si>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</si>
  <si>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</si>
  <si>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</si>
  <si>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</si>
  <si>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</si>
  <si>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</si>
  <si>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</si>
  <si>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</si>
  <si>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</si>
  <si>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</si>
  <si>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</si>
  <si>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</si>
  <si>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</si>
  <si>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</si>
  <si>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</si>
  <si>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</si>
  <si>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</si>
  <si>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</si>
  <si>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</si>
  <si>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</si>
  <si>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</si>
  <si>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</si>
  <si>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</si>
  <si>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</si>
  <si>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</si>
  <si>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</si>
  <si>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</si>
  <si>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</si>
  <si>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</si>
  <si>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</si>
  <si>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</si>
  <si>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</si>
  <si>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</si>
  <si>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</si>
  <si>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</si>
  <si>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</si>
  <si>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</si>
  <si>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</si>
  <si>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</si>
  <si>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</si>
  <si>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</si>
  <si>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</si>
  <si>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</si>
  <si>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</si>
  <si>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</si>
  <si>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</si>
  <si>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</si>
  <si>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</si>
  <si>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</si>
  <si>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</si>
  <si>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</si>
  <si>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</si>
  <si>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</si>
  <si>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</si>
  <si>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</si>
  <si>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</si>
  <si>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</si>
  <si>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</si>
  <si>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</si>
  <si>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</si>
  <si>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</si>
  <si>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</si>
  <si>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</si>
  <si>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</si>
  <si>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</si>
  <si>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</si>
  <si>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</si>
  <si>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</si>
  <si>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</si>
  <si>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</si>
  <si>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</si>
  <si>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</si>
  <si>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</si>
  <si>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</si>
  <si>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</si>
  <si>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</si>
  <si>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</si>
  <si>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</si>
  <si>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</si>
  <si>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</si>
  <si>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</si>
  <si>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</si>
  <si>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</si>
  <si>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</si>
  <si>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</si>
  <si>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</si>
  <si>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</si>
  <si>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尾花沢市大石田町環境衛生事業組合（事業会計分）</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</si>
  <si>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</si>
  <si>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</si>
  <si>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</si>
  <si>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</si>
  <si>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</si>
  <si>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</si>
  <si>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</si>
  <si>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</si>
  <si>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</si>
  <si>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</si>
  <si>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</si>
  <si>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</si>
  <si>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</si>
  <si>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</si>
  <si>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</si>
  <si>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</si>
  <si>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</si>
  <si>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経常収支比率、料金回収率ともに100％を超えており、健全な経営を行っている。
　しかし、今後も給水人口や水需要が減少していくことが予想され、給水収益の減少は続くものと考えられる。更なる費用削減と事業の効率化に努めるとともに、料金改定については充分な経営分析と検討を重ね、時期を見極めたい。
　また、全般的に施設の老朽化が進んでいる状況であり、施設更新の費用は増加していく見込みである。今後も重要度や緊急度等の優先順位と収支バランスを考慮しながら、計画的に事業に取り組んでいく。</t>
    <phoneticPr fontId="4"/>
  </si>
  <si>
    <t xml:space="preserve">
　有形固定資産減価償却率と管路経年化率は、前回に引き続き増加し、老朽化が進んでいることがわかる。
　管路更新率は前回に引き続き平均値に近い数値となったが、減少した。石綿管の布設替えも含め、全管路の更新には長い時間を要する。</t>
    <rPh sb="57" eb="59">
      <t>ゼンカイ</t>
    </rPh>
    <rPh sb="60" eb="61">
      <t>ヒ</t>
    </rPh>
    <rPh sb="62" eb="63">
      <t>ツヅ</t>
    </rPh>
    <rPh sb="70" eb="72">
      <t>スウチ</t>
    </rPh>
    <rPh sb="78" eb="80">
      <t>ゲンショウ</t>
    </rPh>
    <phoneticPr fontId="4"/>
  </si>
  <si>
    <t xml:space="preserve">
①経常収支比率は今回も100％を超え、平均値も上回っている。
②累積欠損金は発生していない。
③流動比率は前回に引き続き増加しており、短期的な債務に対する支払能力に問題はない。
④企業債残高対給水収益比率は、年々平均値よりも低い数値で推移している。平成30年度を最後に企業債の借り入れは行っておらず、計画的な償還をしている。
⑤料金回収率は、年々減少しているものの平均値を上回っており、給水収益により給水に係る費用が賄われている。
⑥給水原価は今回も上昇し、平均値をやや下回る数値となった。
⑦施設利用率は前回より増加したものの、平均値を下回っている。適切規模での施設運営について、今後も現状分析と計画に取り組んでいく。
⑧有収率は前回よりも減少した。配水管の漏水や宅内漏水の増加が要因のひとつとなっている。</t>
    <rPh sb="56" eb="58">
      <t>ゼンカイ</t>
    </rPh>
    <rPh sb="59" eb="60">
      <t>ヒ</t>
    </rPh>
    <rPh sb="61" eb="62">
      <t>ツヅ</t>
    </rPh>
    <rPh sb="63" eb="65">
      <t>ゾウカ</t>
    </rPh>
    <rPh sb="235" eb="237">
      <t>ヘイキン</t>
    </rPh>
    <rPh sb="237" eb="238">
      <t>チ</t>
    </rPh>
    <rPh sb="241" eb="243">
      <t>シタマワ</t>
    </rPh>
    <rPh sb="244" eb="246">
      <t>スウチ</t>
    </rPh>
    <rPh sb="264" eb="266">
      <t>ゾウカ</t>
    </rPh>
    <rPh sb="272" eb="274">
      <t>ヘイキン</t>
    </rPh>
    <rPh sb="274" eb="275">
      <t>チ</t>
    </rPh>
    <rPh sb="276" eb="278">
      <t>シタマワ</t>
    </rPh>
    <rPh sb="329" eb="331">
      <t>ゲンショウ</t>
    </rPh>
    <rPh sb="334" eb="337">
      <t>ハイスイカン</t>
    </rPh>
    <rPh sb="338" eb="340">
      <t>ロウスイ</t>
    </rPh>
    <rPh sb="341" eb="342">
      <t>タク</t>
    </rPh>
    <rPh sb="342" eb="343">
      <t>ナイ</t>
    </rPh>
    <rPh sb="343" eb="345">
      <t>ロウスイ</t>
    </rPh>
    <rPh sb="346" eb="348">
      <t>ゾウカ</t>
    </rPh>
    <rPh sb="349" eb="351">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</si>
</sst>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1.2</c:v>
                </c:pt>
                <c:pt idx="1">
                  <c:v>0.85</c:v>
                </c:pt>
                <c:pt idx="2">
                  <c:v>0.87</c:v>
                </c:pt>
                <c:pt idx="3">
                  <c:v>0.56999999999999995</c:v>
                </c:pt>
                <c:pt idx="4">
                  <c:v>0.49</c:v>
                </c:pt>
              </c:numCache>
            </c:numRef>
          </c:val>
          <c:extLst>
            <c:ext xmlns:c16="http://schemas.microsoft.com/office/drawing/2014/chart" uri="{C3380CC4-5D6E-409C-BE32-E72D297353CC}">
              <c16:uniqueId val="{00000000-51AA-46DA-A2C8-A7AE2FDA30F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51AA-46DA-A2C8-A7AE2FDA30F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54.78</c:v>
                </c:pt>
                <c:pt idx="1">
                  <c:v>55.56</c:v>
                </c:pt>
                <c:pt idx="2">
                  <c:v>53.82</c:v>
                </c:pt>
                <c:pt idx="3">
                  <c:v>51.68</c:v>
                </c:pt>
                <c:pt idx="4">
                  <c:v>52.2</c:v>
                </c:pt>
              </c:numCache>
            </c:numRef>
          </c:val>
          <c:extLst>
            <c:ext xmlns:c16="http://schemas.microsoft.com/office/drawing/2014/chart" uri="{C3380CC4-5D6E-409C-BE32-E72D297353CC}">
              <c16:uniqueId val="{00000000-CADD-497D-BF6D-8D77BA1051B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CADD-497D-BF6D-8D77BA1051B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82.05</c:v>
                </c:pt>
                <c:pt idx="1">
                  <c:v>80.08</c:v>
                </c:pt>
                <c:pt idx="2">
                  <c:v>82.12</c:v>
                </c:pt>
                <c:pt idx="3">
                  <c:v>82.9</c:v>
                </c:pt>
                <c:pt idx="4">
                  <c:v>80.28</c:v>
                </c:pt>
              </c:numCache>
            </c:numRef>
          </c:val>
          <c:extLst>
            <c:ext xmlns:c16="http://schemas.microsoft.com/office/drawing/2014/chart" uri="{C3380CC4-5D6E-409C-BE32-E72D297353CC}">
              <c16:uniqueId val="{00000000-2E12-4C87-A907-DA072F44F2F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2E12-4C87-A907-DA072F44F2F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134.69999999999999</c:v>
                </c:pt>
                <c:pt idx="1">
                  <c:v>131.68</c:v>
                </c:pt>
                <c:pt idx="2">
                  <c:v>127.16</c:v>
                </c:pt>
                <c:pt idx="3">
                  <c:v>123.25</c:v>
                </c:pt>
                <c:pt idx="4">
                  <c:v>119.42</c:v>
                </c:pt>
              </c:numCache>
            </c:numRef>
          </c:val>
          <c:extLst>
            <c:ext xmlns:c16="http://schemas.microsoft.com/office/drawing/2014/chart" uri="{C3380CC4-5D6E-409C-BE32-E72D297353CC}">
              <c16:uniqueId val="{00000000-CCC1-45B2-AD87-504F7A82B20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CCC1-45B2-AD87-504F7A82B20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46.44</c:v>
                </c:pt>
                <c:pt idx="1">
                  <c:v>47.36</c:v>
                </c:pt>
                <c:pt idx="2">
                  <c:v>46.15</c:v>
                </c:pt>
                <c:pt idx="3">
                  <c:v>48.39</c:v>
                </c:pt>
                <c:pt idx="4">
                  <c:v>48.73</c:v>
                </c:pt>
              </c:numCache>
            </c:numRef>
          </c:val>
          <c:extLst>
            <c:ext xmlns:c16="http://schemas.microsoft.com/office/drawing/2014/chart" uri="{C3380CC4-5D6E-409C-BE32-E72D297353CC}">
              <c16:uniqueId val="{00000000-A205-4F7A-8AB3-BC1DD28017A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A205-4F7A-8AB3-BC1DD28017A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26.76</c:v>
                </c:pt>
                <c:pt idx="1">
                  <c:v>25.99</c:v>
                </c:pt>
                <c:pt idx="2">
                  <c:v>29.2</c:v>
                </c:pt>
                <c:pt idx="3">
                  <c:v>29.21</c:v>
                </c:pt>
                <c:pt idx="4">
                  <c:v>30.89</c:v>
                </c:pt>
              </c:numCache>
            </c:numRef>
          </c:val>
          <c:extLst>
            <c:ext xmlns:c16="http://schemas.microsoft.com/office/drawing/2014/chart" uri="{C3380CC4-5D6E-409C-BE32-E72D297353CC}">
              <c16:uniqueId val="{00000000-369D-4A2E-AB9E-F5107B0A4B9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369D-4A2E-AB9E-F5107B0A4B9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8A-4016-A79E-96FBD921D66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9E8A-4016-A79E-96FBD921D66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510.94</c:v>
                </c:pt>
                <c:pt idx="1">
                  <c:v>425.93</c:v>
                </c:pt>
                <c:pt idx="2">
                  <c:v>478.84</c:v>
                </c:pt>
                <c:pt idx="3">
                  <c:v>526.54999999999995</c:v>
                </c:pt>
                <c:pt idx="4">
                  <c:v>628.04</c:v>
                </c:pt>
              </c:numCache>
            </c:numRef>
          </c:val>
          <c:extLst>
            <c:ext xmlns:c16="http://schemas.microsoft.com/office/drawing/2014/chart" uri="{C3380CC4-5D6E-409C-BE32-E72D297353CC}">
              <c16:uniqueId val="{00000000-9BFA-4352-9EC9-0082FEC089C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9BFA-4352-9EC9-0082FEC089C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324.36</c:v>
                </c:pt>
                <c:pt idx="1">
                  <c:v>316.36</c:v>
                </c:pt>
                <c:pt idx="2">
                  <c:v>308.43</c:v>
                </c:pt>
                <c:pt idx="3">
                  <c:v>300.7</c:v>
                </c:pt>
                <c:pt idx="4">
                  <c:v>291.37</c:v>
                </c:pt>
              </c:numCache>
            </c:numRef>
          </c:val>
          <c:extLst>
            <c:ext xmlns:c16="http://schemas.microsoft.com/office/drawing/2014/chart" uri="{C3380CC4-5D6E-409C-BE32-E72D297353CC}">
              <c16:uniqueId val="{00000000-555C-4FFB-8943-A239C3AEE3E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555C-4FFB-8943-A239C3AEE3E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134.54</c:v>
                </c:pt>
                <c:pt idx="1">
                  <c:v>129.99</c:v>
                </c:pt>
                <c:pt idx="2">
                  <c:v>124.49</c:v>
                </c:pt>
                <c:pt idx="3">
                  <c:v>120.6</c:v>
                </c:pt>
                <c:pt idx="4">
                  <c:v>113.28</c:v>
                </c:pt>
              </c:numCache>
            </c:numRef>
          </c:val>
          <c:extLst>
            <c:ext xmlns:c16="http://schemas.microsoft.com/office/drawing/2014/chart" uri="{C3380CC4-5D6E-409C-BE32-E72D297353CC}">
              <c16:uniqueId val="{00000000-A6EB-4F7B-A409-9BA110C6442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A6EB-4F7B-A409-9BA110C6442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151.32</c:v>
                </c:pt>
                <c:pt idx="1">
                  <c:v>156.75</c:v>
                </c:pt>
                <c:pt idx="2">
                  <c:v>163.69999999999999</c:v>
                </c:pt>
                <c:pt idx="3">
                  <c:v>169.24</c:v>
                </c:pt>
                <c:pt idx="4">
                  <c:v>179.85</c:v>
                </c:pt>
              </c:numCache>
            </c:numRef>
          </c:val>
          <c:extLst>
            <c:ext xmlns:c16="http://schemas.microsoft.com/office/drawing/2014/chart" uri="{C3380CC4-5D6E-409C-BE32-E72D297353CC}">
              <c16:uniqueId val="{00000000-6173-4635-9B83-0449AC905B7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6173-4635-9B83-0449AC905B7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山形県　尾花沢市大石田町環境衛生事業組合（事業会計分）</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78.87</v>
      </c>
      <c r="J10" s="53"/>
      <c r="K10" s="53"/>
      <c r="L10" s="53"/>
      <c r="M10" s="53"/>
      <c r="N10" s="53"/>
      <c r="O10" s="64"/>
      <c r="P10" s="54">
        <f>データ!$P$6</f>
        <v>74.5</v>
      </c>
      <c r="Q10" s="54"/>
      <c r="R10" s="54"/>
      <c r="S10" s="54"/>
      <c r="T10" s="54"/>
      <c r="U10" s="54"/>
      <c r="V10" s="54"/>
      <c r="W10" s="61">
        <f>データ!$Q$6</f>
        <v>4400</v>
      </c>
      <c r="X10" s="61"/>
      <c r="Y10" s="61"/>
      <c r="Z10" s="61"/>
      <c r="AA10" s="61"/>
      <c r="AB10" s="61"/>
      <c r="AC10" s="61"/>
      <c r="AD10" s="2"/>
      <c r="AE10" s="2"/>
      <c r="AF10" s="2"/>
      <c r="AG10" s="2"/>
      <c r="AH10" s="4"/>
      <c r="AI10" s="4"/>
      <c r="AJ10" s="4"/>
      <c r="AK10" s="4"/>
      <c r="AL10" s="61">
        <f>データ!$U$6</f>
        <v>16299</v>
      </c>
      <c r="AM10" s="61"/>
      <c r="AN10" s="61"/>
      <c r="AO10" s="61"/>
      <c r="AP10" s="61"/>
      <c r="AQ10" s="61"/>
      <c r="AR10" s="61"/>
      <c r="AS10" s="61"/>
      <c r="AT10" s="52">
        <f>データ!$V$6</f>
        <v>58.88</v>
      </c>
      <c r="AU10" s="53"/>
      <c r="AV10" s="53"/>
      <c r="AW10" s="53"/>
      <c r="AX10" s="53"/>
      <c r="AY10" s="53"/>
      <c r="AZ10" s="53"/>
      <c r="BA10" s="53"/>
      <c r="BB10" s="54">
        <f>データ!$W$6</f>
        <v>276.82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ns8kGFqjkLIEFq6WgoiBUW8MMTd9oRXlyXrqcLvZa8p/tGHP5KBF0mIaXNmQB0LYysBJFCxvgm8vA94DGmR29g==" saltValue="zsBDeyrdOYslqSdbJhWGU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69663</v>
      </c>
      <c r="D6" s="34">
        <f t="shared" si="3"/>
        <v>46</v>
      </c>
      <c r="E6" s="34">
        <f t="shared" si="3"/>
        <v>1</v>
      </c>
      <c r="F6" s="34">
        <f t="shared" si="3"/>
        <v>0</v>
      </c>
      <c r="G6" s="34">
        <f t="shared" si="3"/>
        <v>1</v>
      </c>
      <c r="H6" s="34" t="str">
        <f t="shared" si="3"/>
        <v>山形県　尾花沢市大石田町環境衛生事業組合（事業会計分）</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78.87</v>
      </c>
      <c r="P6" s="35">
        <f t="shared" si="3"/>
        <v>74.5</v>
      </c>
      <c r="Q6" s="35">
        <f t="shared" si="3"/>
        <v>4400</v>
      </c>
      <c r="R6" s="35" t="str">
        <f t="shared" si="3"/>
        <v>-</v>
      </c>
      <c r="S6" s="35" t="str">
        <f t="shared" si="3"/>
        <v>-</v>
      </c>
      <c r="T6" s="35" t="str">
        <f t="shared" si="3"/>
        <v>-</v>
      </c>
      <c r="U6" s="35">
        <f t="shared" si="3"/>
        <v>16299</v>
      </c>
      <c r="V6" s="35">
        <f t="shared" si="3"/>
        <v>58.88</v>
      </c>
      <c r="W6" s="35">
        <f t="shared" si="3"/>
        <v>276.82</v>
      </c>
      <c r="X6" s="36">
        <f>IF(X7="",NA(),X7)</f>
        <v>134.69999999999999</v>
      </c>
      <c r="Y6" s="36">
        <f t="shared" ref="Y6:AG6" si="4">IF(Y7="",NA(),Y7)</f>
        <v>131.68</v>
      </c>
      <c r="Z6" s="36">
        <f t="shared" si="4"/>
        <v>127.16</v>
      </c>
      <c r="AA6" s="36">
        <f t="shared" si="4"/>
        <v>123.25</v>
      </c>
      <c r="AB6" s="36">
        <f t="shared" si="4"/>
        <v>119.42</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510.94</v>
      </c>
      <c r="AU6" s="36">
        <f t="shared" ref="AU6:BC6" si="6">IF(AU7="",NA(),AU7)</f>
        <v>425.93</v>
      </c>
      <c r="AV6" s="36">
        <f t="shared" si="6"/>
        <v>478.84</v>
      </c>
      <c r="AW6" s="36">
        <f t="shared" si="6"/>
        <v>526.54999999999995</v>
      </c>
      <c r="AX6" s="36">
        <f t="shared" si="6"/>
        <v>628.04</v>
      </c>
      <c r="AY6" s="36">
        <f t="shared" si="6"/>
        <v>384.34</v>
      </c>
      <c r="AZ6" s="36">
        <f t="shared" si="6"/>
        <v>359.47</v>
      </c>
      <c r="BA6" s="36">
        <f t="shared" si="6"/>
        <v>369.69</v>
      </c>
      <c r="BB6" s="36">
        <f t="shared" si="6"/>
        <v>379.08</v>
      </c>
      <c r="BC6" s="36">
        <f t="shared" si="6"/>
        <v>367.55</v>
      </c>
      <c r="BD6" s="35" t="str">
        <f>IF(BD7="","",IF(BD7="-","【-】","【"&amp;SUBSTITUTE(TEXT(BD7,"#,##0.00"),"-","△")&amp;"】"))</f>
        <v>【260.31】</v>
      </c>
      <c r="BE6" s="36">
        <f>IF(BE7="",NA(),BE7)</f>
        <v>324.36</v>
      </c>
      <c r="BF6" s="36">
        <f t="shared" ref="BF6:BN6" si="7">IF(BF7="",NA(),BF7)</f>
        <v>316.36</v>
      </c>
      <c r="BG6" s="36">
        <f t="shared" si="7"/>
        <v>308.43</v>
      </c>
      <c r="BH6" s="36">
        <f t="shared" si="7"/>
        <v>300.7</v>
      </c>
      <c r="BI6" s="36">
        <f t="shared" si="7"/>
        <v>291.37</v>
      </c>
      <c r="BJ6" s="36">
        <f t="shared" si="7"/>
        <v>380.58</v>
      </c>
      <c r="BK6" s="36">
        <f t="shared" si="7"/>
        <v>401.79</v>
      </c>
      <c r="BL6" s="36">
        <f t="shared" si="7"/>
        <v>402.99</v>
      </c>
      <c r="BM6" s="36">
        <f t="shared" si="7"/>
        <v>398.98</v>
      </c>
      <c r="BN6" s="36">
        <f t="shared" si="7"/>
        <v>418.68</v>
      </c>
      <c r="BO6" s="35" t="str">
        <f>IF(BO7="","",IF(BO7="-","【-】","【"&amp;SUBSTITUTE(TEXT(BO7,"#,##0.00"),"-","△")&amp;"】"))</f>
        <v>【275.67】</v>
      </c>
      <c r="BP6" s="36">
        <f>IF(BP7="",NA(),BP7)</f>
        <v>134.54</v>
      </c>
      <c r="BQ6" s="36">
        <f t="shared" ref="BQ6:BY6" si="8">IF(BQ7="",NA(),BQ7)</f>
        <v>129.99</v>
      </c>
      <c r="BR6" s="36">
        <f t="shared" si="8"/>
        <v>124.49</v>
      </c>
      <c r="BS6" s="36">
        <f t="shared" si="8"/>
        <v>120.6</v>
      </c>
      <c r="BT6" s="36">
        <f t="shared" si="8"/>
        <v>113.28</v>
      </c>
      <c r="BU6" s="36">
        <f t="shared" si="8"/>
        <v>102.38</v>
      </c>
      <c r="BV6" s="36">
        <f t="shared" si="8"/>
        <v>100.12</v>
      </c>
      <c r="BW6" s="36">
        <f t="shared" si="8"/>
        <v>98.66</v>
      </c>
      <c r="BX6" s="36">
        <f t="shared" si="8"/>
        <v>98.64</v>
      </c>
      <c r="BY6" s="36">
        <f t="shared" si="8"/>
        <v>94.78</v>
      </c>
      <c r="BZ6" s="35" t="str">
        <f>IF(BZ7="","",IF(BZ7="-","【-】","【"&amp;SUBSTITUTE(TEXT(BZ7,"#,##0.00"),"-","△")&amp;"】"))</f>
        <v>【100.05】</v>
      </c>
      <c r="CA6" s="36">
        <f>IF(CA7="",NA(),CA7)</f>
        <v>151.32</v>
      </c>
      <c r="CB6" s="36">
        <f t="shared" ref="CB6:CJ6" si="9">IF(CB7="",NA(),CB7)</f>
        <v>156.75</v>
      </c>
      <c r="CC6" s="36">
        <f t="shared" si="9"/>
        <v>163.69999999999999</v>
      </c>
      <c r="CD6" s="36">
        <f t="shared" si="9"/>
        <v>169.24</v>
      </c>
      <c r="CE6" s="36">
        <f t="shared" si="9"/>
        <v>179.85</v>
      </c>
      <c r="CF6" s="36">
        <f t="shared" si="9"/>
        <v>168.67</v>
      </c>
      <c r="CG6" s="36">
        <f t="shared" si="9"/>
        <v>174.97</v>
      </c>
      <c r="CH6" s="36">
        <f t="shared" si="9"/>
        <v>178.59</v>
      </c>
      <c r="CI6" s="36">
        <f t="shared" si="9"/>
        <v>178.92</v>
      </c>
      <c r="CJ6" s="36">
        <f t="shared" si="9"/>
        <v>181.3</v>
      </c>
      <c r="CK6" s="35" t="str">
        <f>IF(CK7="","",IF(CK7="-","【-】","【"&amp;SUBSTITUTE(TEXT(CK7,"#,##0.00"),"-","△")&amp;"】"))</f>
        <v>【166.40】</v>
      </c>
      <c r="CL6" s="36">
        <f>IF(CL7="",NA(),CL7)</f>
        <v>54.78</v>
      </c>
      <c r="CM6" s="36">
        <f t="shared" ref="CM6:CU6" si="10">IF(CM7="",NA(),CM7)</f>
        <v>55.56</v>
      </c>
      <c r="CN6" s="36">
        <f t="shared" si="10"/>
        <v>53.82</v>
      </c>
      <c r="CO6" s="36">
        <f t="shared" si="10"/>
        <v>51.68</v>
      </c>
      <c r="CP6" s="36">
        <f t="shared" si="10"/>
        <v>52.2</v>
      </c>
      <c r="CQ6" s="36">
        <f t="shared" si="10"/>
        <v>54.92</v>
      </c>
      <c r="CR6" s="36">
        <f t="shared" si="10"/>
        <v>55.63</v>
      </c>
      <c r="CS6" s="36">
        <f t="shared" si="10"/>
        <v>55.03</v>
      </c>
      <c r="CT6" s="36">
        <f t="shared" si="10"/>
        <v>55.14</v>
      </c>
      <c r="CU6" s="36">
        <f t="shared" si="10"/>
        <v>55.89</v>
      </c>
      <c r="CV6" s="35" t="str">
        <f>IF(CV7="","",IF(CV7="-","【-】","【"&amp;SUBSTITUTE(TEXT(CV7,"#,##0.00"),"-","△")&amp;"】"))</f>
        <v>【60.69】</v>
      </c>
      <c r="CW6" s="36">
        <f>IF(CW7="",NA(),CW7)</f>
        <v>82.05</v>
      </c>
      <c r="CX6" s="36">
        <f t="shared" ref="CX6:DF6" si="11">IF(CX7="",NA(),CX7)</f>
        <v>80.08</v>
      </c>
      <c r="CY6" s="36">
        <f t="shared" si="11"/>
        <v>82.12</v>
      </c>
      <c r="CZ6" s="36">
        <f t="shared" si="11"/>
        <v>82.9</v>
      </c>
      <c r="DA6" s="36">
        <f t="shared" si="11"/>
        <v>80.28</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46.44</v>
      </c>
      <c r="DI6" s="36">
        <f t="shared" ref="DI6:DQ6" si="12">IF(DI7="",NA(),DI7)</f>
        <v>47.36</v>
      </c>
      <c r="DJ6" s="36">
        <f t="shared" si="12"/>
        <v>46.15</v>
      </c>
      <c r="DK6" s="36">
        <f t="shared" si="12"/>
        <v>48.39</v>
      </c>
      <c r="DL6" s="36">
        <f t="shared" si="12"/>
        <v>48.73</v>
      </c>
      <c r="DM6" s="36">
        <f t="shared" si="12"/>
        <v>48.49</v>
      </c>
      <c r="DN6" s="36">
        <f t="shared" si="12"/>
        <v>48.05</v>
      </c>
      <c r="DO6" s="36">
        <f t="shared" si="12"/>
        <v>48.87</v>
      </c>
      <c r="DP6" s="36">
        <f t="shared" si="12"/>
        <v>49.92</v>
      </c>
      <c r="DQ6" s="36">
        <f t="shared" si="12"/>
        <v>50.63</v>
      </c>
      <c r="DR6" s="35" t="str">
        <f>IF(DR7="","",IF(DR7="-","【-】","【"&amp;SUBSTITUTE(TEXT(DR7,"#,##0.00"),"-","△")&amp;"】"))</f>
        <v>【50.19】</v>
      </c>
      <c r="DS6" s="36">
        <f>IF(DS7="",NA(),DS7)</f>
        <v>26.76</v>
      </c>
      <c r="DT6" s="36">
        <f t="shared" ref="DT6:EB6" si="13">IF(DT7="",NA(),DT7)</f>
        <v>25.99</v>
      </c>
      <c r="DU6" s="36">
        <f t="shared" si="13"/>
        <v>29.2</v>
      </c>
      <c r="DV6" s="36">
        <f t="shared" si="13"/>
        <v>29.21</v>
      </c>
      <c r="DW6" s="36">
        <f t="shared" si="13"/>
        <v>30.89</v>
      </c>
      <c r="DX6" s="36">
        <f t="shared" si="13"/>
        <v>12.79</v>
      </c>
      <c r="DY6" s="36">
        <f t="shared" si="13"/>
        <v>13.39</v>
      </c>
      <c r="DZ6" s="36">
        <f t="shared" si="13"/>
        <v>14.85</v>
      </c>
      <c r="EA6" s="36">
        <f t="shared" si="13"/>
        <v>16.88</v>
      </c>
      <c r="EB6" s="36">
        <f t="shared" si="13"/>
        <v>18.28</v>
      </c>
      <c r="EC6" s="35" t="str">
        <f>IF(EC7="","",IF(EC7="-","【-】","【"&amp;SUBSTITUTE(TEXT(EC7,"#,##0.00"),"-","△")&amp;"】"))</f>
        <v>【20.63】</v>
      </c>
      <c r="ED6" s="36">
        <f>IF(ED7="",NA(),ED7)</f>
        <v>1.2</v>
      </c>
      <c r="EE6" s="36">
        <f t="shared" ref="EE6:EM6" si="14">IF(EE7="",NA(),EE7)</f>
        <v>0.85</v>
      </c>
      <c r="EF6" s="36">
        <f t="shared" si="14"/>
        <v>0.87</v>
      </c>
      <c r="EG6" s="36">
        <f t="shared" si="14"/>
        <v>0.56999999999999995</v>
      </c>
      <c r="EH6" s="36">
        <f t="shared" si="14"/>
        <v>0.49</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69663</v>
      </c>
      <c r="D7" s="38">
        <v>46</v>
      </c>
      <c r="E7" s="38">
        <v>1</v>
      </c>
      <c r="F7" s="38">
        <v>0</v>
      </c>
      <c r="G7" s="38">
        <v>1</v>
      </c>
      <c r="H7" s="38" t="s">
        <v>93</v>
      </c>
      <c r="I7" s="38" t="s">
        <v>94</v>
      </c>
      <c r="J7" s="38" t="s">
        <v>95</v>
      </c>
      <c r="K7" s="38" t="s">
        <v>96</v>
      </c>
      <c r="L7" s="38" t="s">
        <v>97</v>
      </c>
      <c r="M7" s="38" t="s">
        <v>98</v>
      </c>
      <c r="N7" s="39" t="s">
        <v>99</v>
      </c>
      <c r="O7" s="39">
        <v>78.87</v>
      </c>
      <c r="P7" s="39">
        <v>74.5</v>
      </c>
      <c r="Q7" s="39">
        <v>4400</v>
      </c>
      <c r="R7" s="39" t="s">
        <v>99</v>
      </c>
      <c r="S7" s="39" t="s">
        <v>99</v>
      </c>
      <c r="T7" s="39" t="s">
        <v>99</v>
      </c>
      <c r="U7" s="39">
        <v>16299</v>
      </c>
      <c r="V7" s="39">
        <v>58.88</v>
      </c>
      <c r="W7" s="39">
        <v>276.82</v>
      </c>
      <c r="X7" s="39">
        <v>134.69999999999999</v>
      </c>
      <c r="Y7" s="39">
        <v>131.68</v>
      </c>
      <c r="Z7" s="39">
        <v>127.16</v>
      </c>
      <c r="AA7" s="39">
        <v>123.25</v>
      </c>
      <c r="AB7" s="39">
        <v>119.42</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510.94</v>
      </c>
      <c r="AU7" s="39">
        <v>425.93</v>
      </c>
      <c r="AV7" s="39">
        <v>478.84</v>
      </c>
      <c r="AW7" s="39">
        <v>526.54999999999995</v>
      </c>
      <c r="AX7" s="39">
        <v>628.04</v>
      </c>
      <c r="AY7" s="39">
        <v>384.34</v>
      </c>
      <c r="AZ7" s="39">
        <v>359.47</v>
      </c>
      <c r="BA7" s="39">
        <v>369.69</v>
      </c>
      <c r="BB7" s="39">
        <v>379.08</v>
      </c>
      <c r="BC7" s="39">
        <v>367.55</v>
      </c>
      <c r="BD7" s="39">
        <v>260.31</v>
      </c>
      <c r="BE7" s="39">
        <v>324.36</v>
      </c>
      <c r="BF7" s="39">
        <v>316.36</v>
      </c>
      <c r="BG7" s="39">
        <v>308.43</v>
      </c>
      <c r="BH7" s="39">
        <v>300.7</v>
      </c>
      <c r="BI7" s="39">
        <v>291.37</v>
      </c>
      <c r="BJ7" s="39">
        <v>380.58</v>
      </c>
      <c r="BK7" s="39">
        <v>401.79</v>
      </c>
      <c r="BL7" s="39">
        <v>402.99</v>
      </c>
      <c r="BM7" s="39">
        <v>398.98</v>
      </c>
      <c r="BN7" s="39">
        <v>418.68</v>
      </c>
      <c r="BO7" s="39">
        <v>275.67</v>
      </c>
      <c r="BP7" s="39">
        <v>134.54</v>
      </c>
      <c r="BQ7" s="39">
        <v>129.99</v>
      </c>
      <c r="BR7" s="39">
        <v>124.49</v>
      </c>
      <c r="BS7" s="39">
        <v>120.6</v>
      </c>
      <c r="BT7" s="39">
        <v>113.28</v>
      </c>
      <c r="BU7" s="39">
        <v>102.38</v>
      </c>
      <c r="BV7" s="39">
        <v>100.12</v>
      </c>
      <c r="BW7" s="39">
        <v>98.66</v>
      </c>
      <c r="BX7" s="39">
        <v>98.64</v>
      </c>
      <c r="BY7" s="39">
        <v>94.78</v>
      </c>
      <c r="BZ7" s="39">
        <v>100.05</v>
      </c>
      <c r="CA7" s="39">
        <v>151.32</v>
      </c>
      <c r="CB7" s="39">
        <v>156.75</v>
      </c>
      <c r="CC7" s="39">
        <v>163.69999999999999</v>
      </c>
      <c r="CD7" s="39">
        <v>169.24</v>
      </c>
      <c r="CE7" s="39">
        <v>179.85</v>
      </c>
      <c r="CF7" s="39">
        <v>168.67</v>
      </c>
      <c r="CG7" s="39">
        <v>174.97</v>
      </c>
      <c r="CH7" s="39">
        <v>178.59</v>
      </c>
      <c r="CI7" s="39">
        <v>178.92</v>
      </c>
      <c r="CJ7" s="39">
        <v>181.3</v>
      </c>
      <c r="CK7" s="39">
        <v>166.4</v>
      </c>
      <c r="CL7" s="39">
        <v>54.78</v>
      </c>
      <c r="CM7" s="39">
        <v>55.56</v>
      </c>
      <c r="CN7" s="39">
        <v>53.82</v>
      </c>
      <c r="CO7" s="39">
        <v>51.68</v>
      </c>
      <c r="CP7" s="39">
        <v>52.2</v>
      </c>
      <c r="CQ7" s="39">
        <v>54.92</v>
      </c>
      <c r="CR7" s="39">
        <v>55.63</v>
      </c>
      <c r="CS7" s="39">
        <v>55.03</v>
      </c>
      <c r="CT7" s="39">
        <v>55.14</v>
      </c>
      <c r="CU7" s="39">
        <v>55.89</v>
      </c>
      <c r="CV7" s="39">
        <v>60.69</v>
      </c>
      <c r="CW7" s="39">
        <v>82.05</v>
      </c>
      <c r="CX7" s="39">
        <v>80.08</v>
      </c>
      <c r="CY7" s="39">
        <v>82.12</v>
      </c>
      <c r="CZ7" s="39">
        <v>82.9</v>
      </c>
      <c r="DA7" s="39">
        <v>80.28</v>
      </c>
      <c r="DB7" s="39">
        <v>82.66</v>
      </c>
      <c r="DC7" s="39">
        <v>82.04</v>
      </c>
      <c r="DD7" s="39">
        <v>81.900000000000006</v>
      </c>
      <c r="DE7" s="39">
        <v>81.39</v>
      </c>
      <c r="DF7" s="39">
        <v>81.27</v>
      </c>
      <c r="DG7" s="39">
        <v>89.82</v>
      </c>
      <c r="DH7" s="39">
        <v>46.44</v>
      </c>
      <c r="DI7" s="39">
        <v>47.36</v>
      </c>
      <c r="DJ7" s="39">
        <v>46.15</v>
      </c>
      <c r="DK7" s="39">
        <v>48.39</v>
      </c>
      <c r="DL7" s="39">
        <v>48.73</v>
      </c>
      <c r="DM7" s="39">
        <v>48.49</v>
      </c>
      <c r="DN7" s="39">
        <v>48.05</v>
      </c>
      <c r="DO7" s="39">
        <v>48.87</v>
      </c>
      <c r="DP7" s="39">
        <v>49.92</v>
      </c>
      <c r="DQ7" s="39">
        <v>50.63</v>
      </c>
      <c r="DR7" s="39">
        <v>50.19</v>
      </c>
      <c r="DS7" s="39">
        <v>26.76</v>
      </c>
      <c r="DT7" s="39">
        <v>25.99</v>
      </c>
      <c r="DU7" s="39">
        <v>29.2</v>
      </c>
      <c r="DV7" s="39">
        <v>29.21</v>
      </c>
      <c r="DW7" s="39">
        <v>30.89</v>
      </c>
      <c r="DX7" s="39">
        <v>12.79</v>
      </c>
      <c r="DY7" s="39">
        <v>13.39</v>
      </c>
      <c r="DZ7" s="39">
        <v>14.85</v>
      </c>
      <c r="EA7" s="39">
        <v>16.88</v>
      </c>
      <c r="EB7" s="39">
        <v>18.28</v>
      </c>
      <c r="EC7" s="39">
        <v>20.63</v>
      </c>
      <c r="ED7" s="39">
        <v>1.2</v>
      </c>
      <c r="EE7" s="39">
        <v>0.85</v>
      </c>
      <c r="EF7" s="39">
        <v>0.87</v>
      </c>
      <c r="EG7" s="39">
        <v>0.56999999999999995</v>
      </c>
      <c r="EH7" s="39">
        <v>0.49</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2021-12-03T06:44:25Z</dcterms:created>
  <dcterms:modified xsi:type="dcterms:W3CDTF">2022-01-12T01:02:38Z</dcterms:modified>
  <cp:category/>
</cp:coreProperties>
</file>