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C:\Users\01015\Desktop\フォルダへ格納未了\【127（月）17時庁内〆】FW 【調査依頼：128 15時〆】公営企業に係る経営比較分析表(令和５年度決算)の分析等について\ダウンロード\農集排\01_照会\"/>
    </mc:Choice>
  </mc:AlternateContent>
  <xr:revisionPtr revIDLastSave="0" documentId="13_ncr:1_{53E0DA4A-4C01-4CE0-AD1D-FD7B30CE2EC4}" xr6:coauthVersionLast="36" xr6:coauthVersionMax="36" xr10:uidLastSave="{00000000-0000-0000-0000-000000000000}"/>
  <workbookProtection workbookAlgorithmName="SHA-512" workbookHashValue="M/gW1U6r3CGW038RsPlyKeHmaSUAHkDh/1JtJMeNIM4w4X1BWxNufrD3okwXIEK2sTZkAePdQzoVrLQz2+D5ZA==" workbookSaltValue="2Ch95dO2CG6Ia+XKtQ1cgw==" workbookSpinCount="100000" lockStructure="1"/>
  <bookViews>
    <workbookView xWindow="0" yWindow="0" windowWidth="20490" windowHeight="754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I10"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<sst xmlns="http://schemas.openxmlformats.org/spreadsheetml/2006/main" count="236" uniqueCount="120">
  <si>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</si>
  <si>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</si>
  <si>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</si>
  <si>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</si>
  <si>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</si>
  <si>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</si>
  <si>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</si>
  <si>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</si>
  <si>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</si>
  <si>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</si>
  <si>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</si>
  <si>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</si>
  <si>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</si>
  <si>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</si>
  <si>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</si>
  <si>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</si>
  <si>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</si>
  <si>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</si>
  <si>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</si>
  <si>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</si>
  <si>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</si>
  <si>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</si>
  <si>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</si>
  <si>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</si>
  <si>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</si>
  <si>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</si>
  <si>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</si>
  <si>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</si>
  <si>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</si>
  <si>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</si>
  <si>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</si>
  <si>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</si>
  <si>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</si>
  <si>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</si>
  <si>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</si>
  <si>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</si>
  <si>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</si>
  <si>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</si>
  <si>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</si>
  <si>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</si>
  <si>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</si>
  <si>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</si>
  <si>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</si>
  <si>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</si>
  <si>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</si>
  <si>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</si>
  <si>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</si>
  <si>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</si>
  <si>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</si>
  <si>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</si>
  <si>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</si>
  <si>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</si>
  <si>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</si>
  <si>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</si>
  <si>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</si>
  <si>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</si>
  <si>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</si>
  <si>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</si>
  <si>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</si>
  <si>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</si>
  <si>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</si>
  <si>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</si>
  <si>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</si>
  <si>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</si>
  <si>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</si>
  <si>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</si>
  <si>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</si>
  <si>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</si>
  <si>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</si>
  <si>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</si>
  <si>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</si>
  <si>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</si>
  <si>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</si>
  <si>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</si>
  <si>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</si>
  <si>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</si>
  <si>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</si>
  <si>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</si>
  <si>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</si>
  <si>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</si>
  <si>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</si>
  <si>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</si>
  <si>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</si>
  <si>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</si>
  <si>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</si>
  <si>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</si>
  <si>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</si>
  <si>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</si>
  <si>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</si>
  <si>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</si>
  <si>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</si>
  <si>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</si>
  <si>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</si>
  <si>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</si>
  <si>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</si>
  <si>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</si>
  <si>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</si>
  <si>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</si>
  <si>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</si>
  <si>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</si>
  <si>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</si>
  <si>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</si>
  <si>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</si>
  <si>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</si>
  <si>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</si>
  <si>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</si>
  <si>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</si>
  <si>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</si>
  <si>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</si>
  <si>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</si>
  <si>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</si>
  <si>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</si>
  <si>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</si>
  <si>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</si>
  <si>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</si>
  <si>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</si>
  <si>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</si>
  <si>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①収益的収支比率
　前年度と比較し、０．３６％の減少となり、依然として低い水準で推移している。引き続き使用料収入の確保及び経費削減に努める必要がある。
④企業債残高対事業規模比率
　施設の建設事業は完了し、償還が進んでいるため平均より低い数値となっている。ただし、今後長寿命化対策事業等の実施により再度上昇していくことが予想されることから、適正な投資規模を検討し企業債残高の抑制に努めていく。
⑤経費回収率
　汚水処理費が法適移行に伴う打ち切り決算により大幅に減額となったため数値は改善されたが、汚水処理費を使用料のみでは賄えていない状況であるため、今後も維持管理費等の可能な限りのコスト縮減に努める必要がある。
⑥汚水処理原価
　接続率が比較的よいため、平均より低い数値となっている。
⑦施設利用率
　平均より低く改善の必要があるが、既に水洗化率が９７％以上と高く、区域内の人口動態も踏まえると新たな加入は見込めず、今後も厳しい状況が続くと考えられる。
⑧水洗化率
　平均より高く、97％を超えている。今後も未接続調査による現状把握に努めつつ、水洗化率向上のため啓発普及活動を推進していく。</t>
    <rPh sb="24" eb="26">
      <t>ゲンショウ</t>
    </rPh>
    <rPh sb="211" eb="213">
      <t>ホウテキ</t>
    </rPh>
    <rPh sb="213" eb="215">
      <t>イコウ</t>
    </rPh>
    <rPh sb="216" eb="217">
      <t>トモナ</t>
    </rPh>
    <rPh sb="218" eb="219">
      <t>ウ</t>
    </rPh>
    <rPh sb="220" eb="221">
      <t>キ</t>
    </rPh>
    <rPh sb="222" eb="224">
      <t>ケッサン</t>
    </rPh>
    <rPh sb="227" eb="229">
      <t>オオハバ</t>
    </rPh>
    <phoneticPr fontId="4"/>
  </si>
  <si>
    <t>　当市の農業集落排水処理施設は、供用開始から１３～３８年が経過している。
　管きょについては、建設からの経過年数が少ないため、一部処理区で機能診断により調査を実施した。
　処理施設の設備や機器（機械、電気設備類）については、耐用年数を過ぎた設備類が多数存在する。
　設備・機器等に関する老朽化対策については、一部予防保全型で更新したが、事後保全型による施設もあるため、修繕費は年々増加傾向にある。</t>
    <phoneticPr fontId="4"/>
  </si>
  <si>
    <t>【料金水準の適正化】
　全ての地区で整備が完了していることから、新規加入等による大幅な増収などは見込めないため、適正な使用料を確保すべく、使用料の引き上げについても段階的に検討しながら、令和６年度の法適用化を見据えた事業の継続に努める。
【施設の老朽化対策】
　これまで実施した処理施設の機能診断調査や最適化整備構想に基づき、予防保全型と判断された設備・機器類について、一部計画的に改築・更新を実施した。その他の施設についても計画的に改築・更新を実施し、維持管理費用の平準化を図っていく必要がある。
　また、事後保全となった機器類についても、機器の重要度を判断しながら、かつ、定期点検や修繕記録を参考に、改築・更新を実施し、処理不能となる重大事故の発生を未然に防いでいく。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</si>
</sst>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1AE-44BE-B063-92889FE50E0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B1AE-44BE-B063-92889FE50E0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50.63</c:v>
                </c:pt>
                <c:pt idx="1">
                  <c:v>56.81</c:v>
                </c:pt>
                <c:pt idx="2">
                  <c:v>52.25</c:v>
                </c:pt>
                <c:pt idx="3">
                  <c:v>50.28</c:v>
                </c:pt>
                <c:pt idx="4">
                  <c:v>49.58</c:v>
                </c:pt>
              </c:numCache>
            </c:numRef>
          </c:val>
          <c:extLst>
            <c:ext xmlns:c16="http://schemas.microsoft.com/office/drawing/2014/chart" uri="{C3380CC4-5D6E-409C-BE32-E72D297353CC}">
              <c16:uniqueId val="{00000000-D137-45B9-BC7D-FB8A6D10157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D137-45B9-BC7D-FB8A6D10157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97.05</c:v>
                </c:pt>
                <c:pt idx="1">
                  <c:v>97.44</c:v>
                </c:pt>
                <c:pt idx="2">
                  <c:v>97.48</c:v>
                </c:pt>
                <c:pt idx="3">
                  <c:v>97.59</c:v>
                </c:pt>
                <c:pt idx="4">
                  <c:v>97.52</c:v>
                </c:pt>
              </c:numCache>
            </c:numRef>
          </c:val>
          <c:extLst>
            <c:ext xmlns:c16="http://schemas.microsoft.com/office/drawing/2014/chart" uri="{C3380CC4-5D6E-409C-BE32-E72D297353CC}">
              <c16:uniqueId val="{00000000-05A6-437D-8A5E-B49CED29023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05A6-437D-8A5E-B49CED29023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69.12</c:v>
                </c:pt>
                <c:pt idx="1">
                  <c:v>65.900000000000006</c:v>
                </c:pt>
                <c:pt idx="2">
                  <c:v>66.16</c:v>
                </c:pt>
                <c:pt idx="3">
                  <c:v>69.099999999999994</c:v>
                </c:pt>
                <c:pt idx="4">
                  <c:v>68.739999999999995</c:v>
                </c:pt>
              </c:numCache>
            </c:numRef>
          </c:val>
          <c:extLst>
            <c:ext xmlns:c16="http://schemas.microsoft.com/office/drawing/2014/chart" uri="{C3380CC4-5D6E-409C-BE32-E72D297353CC}">
              <c16:uniqueId val="{00000000-1862-4D1F-9EC4-F01BEC7234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62-4D1F-9EC4-F01BEC7234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8A2-4E17-B8AE-ECD95D4D8C0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A2-4E17-B8AE-ECD95D4D8C0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53-431A-ABCA-E5F2686A13F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53-431A-ABCA-E5F2686A13F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37-4A88-96F9-BEF23028F7C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37-4A88-96F9-BEF23028F7C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98-4B05-9BEA-7C3B6E87FD6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98-4B05-9BEA-7C3B6E87FD6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326.82</c:v>
                </c:pt>
                <c:pt idx="1">
                  <c:v>369.41</c:v>
                </c:pt>
                <c:pt idx="2">
                  <c:v>207.12</c:v>
                </c:pt>
                <c:pt idx="3">
                  <c:v>110.17</c:v>
                </c:pt>
                <c:pt idx="4">
                  <c:v>210.1</c:v>
                </c:pt>
              </c:numCache>
            </c:numRef>
          </c:val>
          <c:extLst>
            <c:ext xmlns:c16="http://schemas.microsoft.com/office/drawing/2014/chart" uri="{C3380CC4-5D6E-409C-BE32-E72D297353CC}">
              <c16:uniqueId val="{00000000-AB5A-4A88-AC4E-7626A003797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AB5A-4A88-AC4E-7626A003797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71.45</c:v>
                </c:pt>
                <c:pt idx="1">
                  <c:v>63</c:v>
                </c:pt>
                <c:pt idx="2">
                  <c:v>67.02</c:v>
                </c:pt>
                <c:pt idx="3">
                  <c:v>67.900000000000006</c:v>
                </c:pt>
                <c:pt idx="4">
                  <c:v>64.77</c:v>
                </c:pt>
              </c:numCache>
            </c:numRef>
          </c:val>
          <c:extLst>
            <c:ext xmlns:c16="http://schemas.microsoft.com/office/drawing/2014/chart" uri="{C3380CC4-5D6E-409C-BE32-E72D297353CC}">
              <c16:uniqueId val="{00000000-BF95-4C63-B5F2-A18B6F0B65F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BF95-4C63-B5F2-A18B6F0B65F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c:v>
                </c:pt>
                <c:pt idx="1">
                  <c:v>150</c:v>
                </c:pt>
                <c:pt idx="2">
                  <c:v>150</c:v>
                </c:pt>
                <c:pt idx="3">
                  <c:v>150</c:v>
                </c:pt>
                <c:pt idx="4">
                  <c:v>150</c:v>
                </c:pt>
              </c:numCache>
            </c:numRef>
          </c:val>
          <c:extLst>
            <c:ext xmlns:c16="http://schemas.microsoft.com/office/drawing/2014/chart" uri="{C3380CC4-5D6E-409C-BE32-E72D297353CC}">
              <c16:uniqueId val="{00000000-5C4D-4170-8AB6-DA192E98AE6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5C4D-4170-8AB6-DA192E98AE6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山形県　上山市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法非適用</v>
      </c>
      <c r="C8" s="59"/>
      <c r="D8" s="59"/>
      <c r="E8" s="59"/>
      <c r="F8" s="59"/>
      <c r="G8" s="59"/>
      <c r="H8" s="59"/>
      <c r="I8" s="59" t="str">
        <f>データ!J6</f>
        <v>下水道事業</v>
      </c>
      <c r="J8" s="59"/>
      <c r="K8" s="59"/>
      <c r="L8" s="59"/>
      <c r="M8" s="59"/>
      <c r="N8" s="59"/>
      <c r="O8" s="59"/>
      <c r="P8" s="59" t="str">
        <f>データ!K6</f>
        <v>農業集落排水</v>
      </c>
      <c r="Q8" s="59"/>
      <c r="R8" s="59"/>
      <c r="S8" s="59"/>
      <c r="T8" s="59"/>
      <c r="U8" s="59"/>
      <c r="V8" s="59"/>
      <c r="W8" s="59" t="str">
        <f>データ!L6</f>
        <v>F1</v>
      </c>
      <c r="X8" s="59"/>
      <c r="Y8" s="59"/>
      <c r="Z8" s="59"/>
      <c r="AA8" s="59"/>
      <c r="AB8" s="59"/>
      <c r="AC8" s="59"/>
      <c r="AD8" s="60" t="str">
        <f>データ!$M$6</f>
        <v>非設置</v>
      </c>
      <c r="AE8" s="60"/>
      <c r="AF8" s="60"/>
      <c r="AG8" s="60"/>
      <c r="AH8" s="60"/>
      <c r="AI8" s="60"/>
      <c r="AJ8" s="60"/>
      <c r="AK8" s="3"/>
      <c r="AL8" s="48">
        <f>データ!S6</f>
        <v>28084</v>
      </c>
      <c r="AM8" s="48"/>
      <c r="AN8" s="48"/>
      <c r="AO8" s="48"/>
      <c r="AP8" s="48"/>
      <c r="AQ8" s="48"/>
      <c r="AR8" s="48"/>
      <c r="AS8" s="48"/>
      <c r="AT8" s="47">
        <f>データ!T6</f>
        <v>240.93</v>
      </c>
      <c r="AU8" s="47"/>
      <c r="AV8" s="47"/>
      <c r="AW8" s="47"/>
      <c r="AX8" s="47"/>
      <c r="AY8" s="47"/>
      <c r="AZ8" s="47"/>
      <c r="BA8" s="47"/>
      <c r="BB8" s="47">
        <f>データ!U6</f>
        <v>116.56</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9.41</v>
      </c>
      <c r="Q10" s="47"/>
      <c r="R10" s="47"/>
      <c r="S10" s="47"/>
      <c r="T10" s="47"/>
      <c r="U10" s="47"/>
      <c r="V10" s="47"/>
      <c r="W10" s="47">
        <f>データ!Q6</f>
        <v>100</v>
      </c>
      <c r="X10" s="47"/>
      <c r="Y10" s="47"/>
      <c r="Z10" s="47"/>
      <c r="AA10" s="47"/>
      <c r="AB10" s="47"/>
      <c r="AC10" s="47"/>
      <c r="AD10" s="48">
        <f>データ!R6</f>
        <v>2550</v>
      </c>
      <c r="AE10" s="48"/>
      <c r="AF10" s="48"/>
      <c r="AG10" s="48"/>
      <c r="AH10" s="48"/>
      <c r="AI10" s="48"/>
      <c r="AJ10" s="48"/>
      <c r="AK10" s="2"/>
      <c r="AL10" s="48">
        <f>データ!V6</f>
        <v>2624</v>
      </c>
      <c r="AM10" s="48"/>
      <c r="AN10" s="48"/>
      <c r="AO10" s="48"/>
      <c r="AP10" s="48"/>
      <c r="AQ10" s="48"/>
      <c r="AR10" s="48"/>
      <c r="AS10" s="48"/>
      <c r="AT10" s="47">
        <f>データ!W6</f>
        <v>2.36</v>
      </c>
      <c r="AU10" s="47"/>
      <c r="AV10" s="47"/>
      <c r="AW10" s="47"/>
      <c r="AX10" s="47"/>
      <c r="AY10" s="47"/>
      <c r="AZ10" s="47"/>
      <c r="BA10" s="47"/>
      <c r="BB10" s="47">
        <f>データ!X6</f>
        <v>1111.8599999999999</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117</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118</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119</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q5LGlMqTZO9UbJ6lvxzPYpOdgLCOiC/LpW7OgmOLQuvwzRUQ3EUtYIRwJ2fYKJjMrMHX6MRgzFDregssxTpMJw==" saltValue="7QEsH3Pr/fYdCAyJ1oXLu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6" t="s">
        <v>54</v>
      </c>
      <c r="I3" s="67"/>
      <c r="J3" s="67"/>
      <c r="K3" s="67"/>
      <c r="L3" s="67"/>
      <c r="M3" s="67"/>
      <c r="N3" s="67"/>
      <c r="O3" s="67"/>
      <c r="P3" s="67"/>
      <c r="Q3" s="67"/>
      <c r="R3" s="67"/>
      <c r="S3" s="67"/>
      <c r="T3" s="67"/>
      <c r="U3" s="67"/>
      <c r="V3" s="67"/>
      <c r="W3" s="67"/>
      <c r="X3" s="68"/>
      <c r="Y3" s="72" t="s">
        <v>55</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56</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57</v>
      </c>
      <c r="B4" s="16"/>
      <c r="C4" s="16"/>
      <c r="D4" s="16"/>
      <c r="E4" s="16"/>
      <c r="F4" s="16"/>
      <c r="G4" s="16"/>
      <c r="H4" s="69"/>
      <c r="I4" s="70"/>
      <c r="J4" s="70"/>
      <c r="K4" s="70"/>
      <c r="L4" s="70"/>
      <c r="M4" s="70"/>
      <c r="N4" s="70"/>
      <c r="O4" s="70"/>
      <c r="P4" s="70"/>
      <c r="Q4" s="70"/>
      <c r="R4" s="70"/>
      <c r="S4" s="70"/>
      <c r="T4" s="70"/>
      <c r="U4" s="70"/>
      <c r="V4" s="70"/>
      <c r="W4" s="70"/>
      <c r="X4" s="71"/>
      <c r="Y4" s="65" t="s">
        <v>58</v>
      </c>
      <c r="Z4" s="65"/>
      <c r="AA4" s="65"/>
      <c r="AB4" s="65"/>
      <c r="AC4" s="65"/>
      <c r="AD4" s="65"/>
      <c r="AE4" s="65"/>
      <c r="AF4" s="65"/>
      <c r="AG4" s="65"/>
      <c r="AH4" s="65"/>
      <c r="AI4" s="65"/>
      <c r="AJ4" s="65" t="s">
        <v>59</v>
      </c>
      <c r="AK4" s="65"/>
      <c r="AL4" s="65"/>
      <c r="AM4" s="65"/>
      <c r="AN4" s="65"/>
      <c r="AO4" s="65"/>
      <c r="AP4" s="65"/>
      <c r="AQ4" s="65"/>
      <c r="AR4" s="65"/>
      <c r="AS4" s="65"/>
      <c r="AT4" s="65"/>
      <c r="AU4" s="65" t="s">
        <v>60</v>
      </c>
      <c r="AV4" s="65"/>
      <c r="AW4" s="65"/>
      <c r="AX4" s="65"/>
      <c r="AY4" s="65"/>
      <c r="AZ4" s="65"/>
      <c r="BA4" s="65"/>
      <c r="BB4" s="65"/>
      <c r="BC4" s="65"/>
      <c r="BD4" s="65"/>
      <c r="BE4" s="65"/>
      <c r="BF4" s="65" t="s">
        <v>61</v>
      </c>
      <c r="BG4" s="65"/>
      <c r="BH4" s="65"/>
      <c r="BI4" s="65"/>
      <c r="BJ4" s="65"/>
      <c r="BK4" s="65"/>
      <c r="BL4" s="65"/>
      <c r="BM4" s="65"/>
      <c r="BN4" s="65"/>
      <c r="BO4" s="65"/>
      <c r="BP4" s="65"/>
      <c r="BQ4" s="65" t="s">
        <v>62</v>
      </c>
      <c r="BR4" s="65"/>
      <c r="BS4" s="65"/>
      <c r="BT4" s="65"/>
      <c r="BU4" s="65"/>
      <c r="BV4" s="65"/>
      <c r="BW4" s="65"/>
      <c r="BX4" s="65"/>
      <c r="BY4" s="65"/>
      <c r="BZ4" s="65"/>
      <c r="CA4" s="65"/>
      <c r="CB4" s="65" t="s">
        <v>63</v>
      </c>
      <c r="CC4" s="65"/>
      <c r="CD4" s="65"/>
      <c r="CE4" s="65"/>
      <c r="CF4" s="65"/>
      <c r="CG4" s="65"/>
      <c r="CH4" s="65"/>
      <c r="CI4" s="65"/>
      <c r="CJ4" s="65"/>
      <c r="CK4" s="65"/>
      <c r="CL4" s="65"/>
      <c r="CM4" s="65" t="s">
        <v>64</v>
      </c>
      <c r="CN4" s="65"/>
      <c r="CO4" s="65"/>
      <c r="CP4" s="65"/>
      <c r="CQ4" s="65"/>
      <c r="CR4" s="65"/>
      <c r="CS4" s="65"/>
      <c r="CT4" s="65"/>
      <c r="CU4" s="65"/>
      <c r="CV4" s="65"/>
      <c r="CW4" s="65"/>
      <c r="CX4" s="65" t="s">
        <v>65</v>
      </c>
      <c r="CY4" s="65"/>
      <c r="CZ4" s="65"/>
      <c r="DA4" s="65"/>
      <c r="DB4" s="65"/>
      <c r="DC4" s="65"/>
      <c r="DD4" s="65"/>
      <c r="DE4" s="65"/>
      <c r="DF4" s="65"/>
      <c r="DG4" s="65"/>
      <c r="DH4" s="65"/>
      <c r="DI4" s="65" t="s">
        <v>66</v>
      </c>
      <c r="DJ4" s="65"/>
      <c r="DK4" s="65"/>
      <c r="DL4" s="65"/>
      <c r="DM4" s="65"/>
      <c r="DN4" s="65"/>
      <c r="DO4" s="65"/>
      <c r="DP4" s="65"/>
      <c r="DQ4" s="65"/>
      <c r="DR4" s="65"/>
      <c r="DS4" s="65"/>
      <c r="DT4" s="65" t="s">
        <v>67</v>
      </c>
      <c r="DU4" s="65"/>
      <c r="DV4" s="65"/>
      <c r="DW4" s="65"/>
      <c r="DX4" s="65"/>
      <c r="DY4" s="65"/>
      <c r="DZ4" s="65"/>
      <c r="EA4" s="65"/>
      <c r="EB4" s="65"/>
      <c r="EC4" s="65"/>
      <c r="ED4" s="65"/>
      <c r="EE4" s="65" t="s">
        <v>68</v>
      </c>
      <c r="EF4" s="65"/>
      <c r="EG4" s="65"/>
      <c r="EH4" s="65"/>
      <c r="EI4" s="65"/>
      <c r="EJ4" s="65"/>
      <c r="EK4" s="65"/>
      <c r="EL4" s="65"/>
      <c r="EM4" s="65"/>
      <c r="EN4" s="65"/>
      <c r="EO4" s="65"/>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62073</v>
      </c>
      <c r="D6" s="19">
        <f t="shared" si="3"/>
        <v>47</v>
      </c>
      <c r="E6" s="19">
        <f t="shared" si="3"/>
        <v>17</v>
      </c>
      <c r="F6" s="19">
        <f t="shared" si="3"/>
        <v>5</v>
      </c>
      <c r="G6" s="19">
        <f t="shared" si="3"/>
        <v>0</v>
      </c>
      <c r="H6" s="19" t="str">
        <f t="shared" si="3"/>
        <v>山形県　上山市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9.41</v>
      </c>
      <c r="Q6" s="20">
        <f t="shared" si="3"/>
        <v>100</v>
      </c>
      <c r="R6" s="20">
        <f t="shared" si="3"/>
        <v>2550</v>
      </c>
      <c r="S6" s="20">
        <f t="shared" si="3"/>
        <v>28084</v>
      </c>
      <c r="T6" s="20">
        <f t="shared" si="3"/>
        <v>240.93</v>
      </c>
      <c r="U6" s="20">
        <f t="shared" si="3"/>
        <v>116.56</v>
      </c>
      <c r="V6" s="20">
        <f t="shared" si="3"/>
        <v>2624</v>
      </c>
      <c r="W6" s="20">
        <f t="shared" si="3"/>
        <v>2.36</v>
      </c>
      <c r="X6" s="20">
        <f t="shared" si="3"/>
        <v>1111.8599999999999</v>
      </c>
      <c r="Y6" s="21">
        <f>IF(Y7="",NA(),Y7)</f>
        <v>69.12</v>
      </c>
      <c r="Z6" s="21">
        <f t="shared" ref="Z6:AH6" si="4">IF(Z7="",NA(),Z7)</f>
        <v>65.900000000000006</v>
      </c>
      <c r="AA6" s="21">
        <f t="shared" si="4"/>
        <v>66.16</v>
      </c>
      <c r="AB6" s="21">
        <f t="shared" si="4"/>
        <v>69.099999999999994</v>
      </c>
      <c r="AC6" s="21">
        <f t="shared" si="4"/>
        <v>68.739999999999995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326.82</v>
      </c>
      <c r="BG6" s="21">
        <f t="shared" ref="BG6:BO6" si="7">IF(BG7="",NA(),BG7)</f>
        <v>369.41</v>
      </c>
      <c r="BH6" s="21">
        <f t="shared" si="7"/>
        <v>207.12</v>
      </c>
      <c r="BI6" s="21">
        <f t="shared" si="7"/>
        <v>110.17</v>
      </c>
      <c r="BJ6" s="21">
        <f t="shared" si="7"/>
        <v>210.1</v>
      </c>
      <c r="BK6" s="21">
        <f t="shared" si="7"/>
        <v>654.71</v>
      </c>
      <c r="BL6" s="21">
        <f t="shared" si="7"/>
        <v>783.8</v>
      </c>
      <c r="BM6" s="21">
        <f t="shared" si="7"/>
        <v>778.81</v>
      </c>
      <c r="BN6" s="21">
        <f t="shared" si="7"/>
        <v>718.49</v>
      </c>
      <c r="BO6" s="21">
        <f t="shared" si="7"/>
        <v>743.31</v>
      </c>
      <c r="BP6" s="20" t="str">
        <f>IF(BP7="","",IF(BP7="-","【-】","【"&amp;SUBSTITUTE(TEXT(BP7,"#,##0.00"),"-","△")&amp;"】"))</f>
        <v>【785.10】</v>
      </c>
      <c r="BQ6" s="21">
        <f>IF(BQ7="",NA(),BQ7)</f>
        <v>71.45</v>
      </c>
      <c r="BR6" s="21">
        <f t="shared" ref="BR6:BZ6" si="8">IF(BR7="",NA(),BR7)</f>
        <v>63</v>
      </c>
      <c r="BS6" s="21">
        <f t="shared" si="8"/>
        <v>67.02</v>
      </c>
      <c r="BT6" s="21">
        <f t="shared" si="8"/>
        <v>67.900000000000006</v>
      </c>
      <c r="BU6" s="21">
        <f t="shared" si="8"/>
        <v>64.77</v>
      </c>
      <c r="BV6" s="21">
        <f t="shared" si="8"/>
        <v>65.37</v>
      </c>
      <c r="BW6" s="21">
        <f t="shared" si="8"/>
        <v>68.11</v>
      </c>
      <c r="BX6" s="21">
        <f t="shared" si="8"/>
        <v>67.23</v>
      </c>
      <c r="BY6" s="21">
        <f t="shared" si="8"/>
        <v>61.82</v>
      </c>
      <c r="BZ6" s="21">
        <f t="shared" si="8"/>
        <v>61.15</v>
      </c>
      <c r="CA6" s="20" t="str">
        <f>IF(CA7="","",IF(CA7="-","【-】","【"&amp;SUBSTITUTE(TEXT(CA7,"#,##0.00"),"-","△")&amp;"】"))</f>
        <v>【56.93】</v>
      </c>
      <c r="CB6" s="21">
        <f>IF(CB7="",NA(),CB7)</f>
        <v>150</v>
      </c>
      <c r="CC6" s="21">
        <f t="shared" ref="CC6:CK6" si="9">IF(CC7="",NA(),CC7)</f>
        <v>150</v>
      </c>
      <c r="CD6" s="21">
        <f t="shared" si="9"/>
        <v>150</v>
      </c>
      <c r="CE6" s="21">
        <f t="shared" si="9"/>
        <v>150</v>
      </c>
      <c r="CF6" s="21">
        <f t="shared" si="9"/>
        <v>150</v>
      </c>
      <c r="CG6" s="21">
        <f t="shared" si="9"/>
        <v>228.99</v>
      </c>
      <c r="CH6" s="21">
        <f t="shared" si="9"/>
        <v>222.41</v>
      </c>
      <c r="CI6" s="21">
        <f t="shared" si="9"/>
        <v>228.21</v>
      </c>
      <c r="CJ6" s="21">
        <f t="shared" si="9"/>
        <v>246.9</v>
      </c>
      <c r="CK6" s="21">
        <f t="shared" si="9"/>
        <v>250.43</v>
      </c>
      <c r="CL6" s="20" t="str">
        <f>IF(CL7="","",IF(CL7="-","【-】","【"&amp;SUBSTITUTE(TEXT(CL7,"#,##0.00"),"-","△")&amp;"】"))</f>
        <v>【271.15】</v>
      </c>
      <c r="CM6" s="21">
        <f>IF(CM7="",NA(),CM7)</f>
        <v>50.63</v>
      </c>
      <c r="CN6" s="21">
        <f t="shared" ref="CN6:CV6" si="10">IF(CN7="",NA(),CN7)</f>
        <v>56.81</v>
      </c>
      <c r="CO6" s="21">
        <f t="shared" si="10"/>
        <v>52.25</v>
      </c>
      <c r="CP6" s="21">
        <f t="shared" si="10"/>
        <v>50.28</v>
      </c>
      <c r="CQ6" s="21">
        <f t="shared" si="10"/>
        <v>49.58</v>
      </c>
      <c r="CR6" s="21">
        <f t="shared" si="10"/>
        <v>54.06</v>
      </c>
      <c r="CS6" s="21">
        <f t="shared" si="10"/>
        <v>55.26</v>
      </c>
      <c r="CT6" s="21">
        <f t="shared" si="10"/>
        <v>54.54</v>
      </c>
      <c r="CU6" s="21">
        <f t="shared" si="10"/>
        <v>52.9</v>
      </c>
      <c r="CV6" s="21">
        <f t="shared" si="10"/>
        <v>52.63</v>
      </c>
      <c r="CW6" s="20" t="str">
        <f>IF(CW7="","",IF(CW7="-","【-】","【"&amp;SUBSTITUTE(TEXT(CW7,"#,##0.00"),"-","△")&amp;"】"))</f>
        <v>【49.87】</v>
      </c>
      <c r="CX6" s="21">
        <f>IF(CX7="",NA(),CX7)</f>
        <v>97.05</v>
      </c>
      <c r="CY6" s="21">
        <f t="shared" ref="CY6:DG6" si="11">IF(CY7="",NA(),CY7)</f>
        <v>97.44</v>
      </c>
      <c r="CZ6" s="21">
        <f t="shared" si="11"/>
        <v>97.48</v>
      </c>
      <c r="DA6" s="21">
        <f t="shared" si="11"/>
        <v>97.59</v>
      </c>
      <c r="DB6" s="21">
        <f t="shared" si="11"/>
        <v>97.52</v>
      </c>
      <c r="DC6" s="21">
        <f t="shared" si="11"/>
        <v>90.11</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62073</v>
      </c>
      <c r="D7" s="23">
        <v>47</v>
      </c>
      <c r="E7" s="23">
        <v>17</v>
      </c>
      <c r="F7" s="23">
        <v>5</v>
      </c>
      <c r="G7" s="23">
        <v>0</v>
      </c>
      <c r="H7" s="23" t="s">
        <v>98</v>
      </c>
      <c r="I7" s="23" t="s">
        <v>99</v>
      </c>
      <c r="J7" s="23" t="s">
        <v>100</v>
      </c>
      <c r="K7" s="23" t="s">
        <v>101</v>
      </c>
      <c r="L7" s="23" t="s">
        <v>102</v>
      </c>
      <c r="M7" s="23" t="s">
        <v>103</v>
      </c>
      <c r="N7" s="24" t="s">
        <v>104</v>
      </c>
      <c r="O7" s="24" t="s">
        <v>105</v>
      </c>
      <c r="P7" s="24">
        <v>9.41</v>
      </c>
      <c r="Q7" s="24">
        <v>100</v>
      </c>
      <c r="R7" s="24">
        <v>2550</v>
      </c>
      <c r="S7" s="24">
        <v>28084</v>
      </c>
      <c r="T7" s="24">
        <v>240.93</v>
      </c>
      <c r="U7" s="24">
        <v>116.56</v>
      </c>
      <c r="V7" s="24">
        <v>2624</v>
      </c>
      <c r="W7" s="24">
        <v>2.36</v>
      </c>
      <c r="X7" s="24">
        <v>1111.8599999999999</v>
      </c>
      <c r="Y7" s="24">
        <v>69.12</v>
      </c>
      <c r="Z7" s="24">
        <v>65.900000000000006</v>
      </c>
      <c r="AA7" s="24">
        <v>66.16</v>
      </c>
      <c r="AB7" s="24">
        <v>69.099999999999994</v>
      </c>
      <c r="AC7" s="24">
        <v>68.739999999999995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326.82</v>
      </c>
      <c r="BG7" s="24">
        <v>369.41</v>
      </c>
      <c r="BH7" s="24">
        <v>207.12</v>
      </c>
      <c r="BI7" s="24">
        <v>110.17</v>
      </c>
      <c r="BJ7" s="24">
        <v>210.1</v>
      </c>
      <c r="BK7" s="24">
        <v>654.71</v>
      </c>
      <c r="BL7" s="24">
        <v>783.8</v>
      </c>
      <c r="BM7" s="24">
        <v>778.81</v>
      </c>
      <c r="BN7" s="24">
        <v>718.49</v>
      </c>
      <c r="BO7" s="24">
        <v>743.31</v>
      </c>
      <c r="BP7" s="24">
        <v>785.1</v>
      </c>
      <c r="BQ7" s="24">
        <v>71.45</v>
      </c>
      <c r="BR7" s="24">
        <v>63</v>
      </c>
      <c r="BS7" s="24">
        <v>67.02</v>
      </c>
      <c r="BT7" s="24">
        <v>67.900000000000006</v>
      </c>
      <c r="BU7" s="24">
        <v>64.77</v>
      </c>
      <c r="BV7" s="24">
        <v>65.37</v>
      </c>
      <c r="BW7" s="24">
        <v>68.11</v>
      </c>
      <c r="BX7" s="24">
        <v>67.23</v>
      </c>
      <c r="BY7" s="24">
        <v>61.82</v>
      </c>
      <c r="BZ7" s="24">
        <v>61.15</v>
      </c>
      <c r="CA7" s="24">
        <v>56.93</v>
      </c>
      <c r="CB7" s="24">
        <v>150</v>
      </c>
      <c r="CC7" s="24">
        <v>150</v>
      </c>
      <c r="CD7" s="24">
        <v>150</v>
      </c>
      <c r="CE7" s="24">
        <v>150</v>
      </c>
      <c r="CF7" s="24">
        <v>150</v>
      </c>
      <c r="CG7" s="24">
        <v>228.99</v>
      </c>
      <c r="CH7" s="24">
        <v>222.41</v>
      </c>
      <c r="CI7" s="24">
        <v>228.21</v>
      </c>
      <c r="CJ7" s="24">
        <v>246.9</v>
      </c>
      <c r="CK7" s="24">
        <v>250.43</v>
      </c>
      <c r="CL7" s="24">
        <v>271.14999999999998</v>
      </c>
      <c r="CM7" s="24">
        <v>50.63</v>
      </c>
      <c r="CN7" s="24">
        <v>56.81</v>
      </c>
      <c r="CO7" s="24">
        <v>52.25</v>
      </c>
      <c r="CP7" s="24">
        <v>50.28</v>
      </c>
      <c r="CQ7" s="24">
        <v>49.58</v>
      </c>
      <c r="CR7" s="24">
        <v>54.06</v>
      </c>
      <c r="CS7" s="24">
        <v>55.26</v>
      </c>
      <c r="CT7" s="24">
        <v>54.54</v>
      </c>
      <c r="CU7" s="24">
        <v>52.9</v>
      </c>
      <c r="CV7" s="24">
        <v>52.63</v>
      </c>
      <c r="CW7" s="24">
        <v>49.87</v>
      </c>
      <c r="CX7" s="24">
        <v>97.05</v>
      </c>
      <c r="CY7" s="24">
        <v>97.44</v>
      </c>
      <c r="CZ7" s="24">
        <v>97.48</v>
      </c>
      <c r="DA7" s="24">
        <v>97.59</v>
      </c>
      <c r="DB7" s="24">
        <v>97.52</v>
      </c>
      <c r="DC7" s="24">
        <v>90.11</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2025-01-24T07:33:04Z</dcterms:created>
  <dcterms:modified xsi:type="dcterms:W3CDTF">2025-02-03T01:23:44Z</dcterms:modified>
  <cp:category/>
</cp:coreProperties>
</file>