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nta01\shichoson\★理財係\髙橋ゆう(と)\経営比較分析表\水道\"/>
    </mc:Choice>
  </mc:AlternateContent>
  <workbookProtection workbookAlgorithmName="SHA-512" workbookHashValue="9VHHY74/V2JopHtLRqYPagQ1uHlHqRQUeC5wcycuZPk8D+hfdzAepj6AkL56yL5h0shUHnxqVIKALPENjGPJnQ==" workbookSaltValue="yLprFbQ4UV3T/q/UzP7yRA==" workbookSpinCount="100000" lockStructure="1"/>
  <bookViews>
    <workbookView xWindow="0" yWindow="0" windowWidth="28800" windowHeight="1221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Q6" i="5"/>
  <c r="W10" i="4" s="1"/>
  <c r="P6" i="5"/>
  <c r="P10" i="4" s="1"/>
  <c r="O6" i="5"/>
  <c r="I10" i="4" s="1"/>
  <c r="N6" i="5"/>
  <c r="B10" i="4" s="1"/>
  <c r="M6" i="5"/>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I85" i="4"/>
  <c r="H85" i="4"/>
  <c r="E85" i="4"/>
  <c r="AL10" i="4"/>
  <c r="BB8" i="4"/>
  <c r="AT8" i="4"/>
  <c r="AL8" i="4"/>
  <c r="AD8" i="4"/>
  <c r="P8" i="4"/>
  <c r="B8" i="4"/>
  <c r="B6" i="4"/>
</calcChain>
</file>

<file path=xl/sharedStrings.xml><?xml version="1.0" encoding="utf-8"?>
<sst xmlns="http://schemas.openxmlformats.org/spreadsheetml/2006/main" count="233" uniqueCount="115">
  <si>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</si>
  <si>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</si>
  <si>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</si>
  <si>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</si>
  <si>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</si>
  <si>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</si>
  <si>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</si>
  <si>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</si>
  <si>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</si>
  <si>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</si>
  <si>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</si>
  <si>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</si>
  <si>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</si>
  <si>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</si>
  <si>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</si>
  <si>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</si>
  <si>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</si>
  <si>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</si>
  <si>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</si>
  <si>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</si>
  <si>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</si>
  <si>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</si>
  <si>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</si>
  <si>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</si>
  <si>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</si>
  <si>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</si>
  <si>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</si>
  <si>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</si>
  <si>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</si>
  <si>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</si>
  <si>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</si>
  <si>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</si>
  <si>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</si>
  <si>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</si>
  <si>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</si>
  <si>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</si>
  <si>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</si>
  <si>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</si>
  <si>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</si>
  <si>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</si>
  <si>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</si>
  <si>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</si>
  <si>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</si>
  <si>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</si>
  <si>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</si>
  <si>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</si>
  <si>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</si>
  <si>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</si>
  <si>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</si>
  <si>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</si>
  <si>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</si>
  <si>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</si>
  <si>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</si>
  <si>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</si>
  <si>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</si>
  <si>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</si>
  <si>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</si>
  <si>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</si>
  <si>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</si>
  <si>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</si>
  <si>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</si>
  <si>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</si>
  <si>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</si>
  <si>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</si>
  <si>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</si>
  <si>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</si>
  <si>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</si>
  <si>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</si>
  <si>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</si>
  <si>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</si>
  <si>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</si>
  <si>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</si>
  <si>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</si>
  <si>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</si>
  <si>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</si>
  <si>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</si>
  <si>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</si>
  <si>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</si>
  <si>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</si>
  <si>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</si>
  <si>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</si>
  <si>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</si>
  <si>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</si>
  <si>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</si>
  <si>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</si>
  <si>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</si>
  <si>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</si>
  <si>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</si>
  <si>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</si>
  <si>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</si>
  <si>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</si>
  <si>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</si>
  <si>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</si>
  <si>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</si>
  <si>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</si>
  <si>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大石田町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</si>
  <si>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</si>
  <si>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</si>
  <si>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</si>
  <si>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</si>
  <si>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</si>
  <si>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</si>
  <si>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</si>
  <si>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</si>
  <si>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</si>
  <si>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</si>
  <si>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</si>
  <si>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</si>
  <si>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</si>
  <si>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</si>
  <si>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</si>
  <si>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</si>
  <si>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平成28年度の導水管布設工事以降、管路の更新は行っていないため、③管路更新率は0％となっている。
　管路の老朽化が進んでいるため、今後の計画的な更新が課題である。</t>
    <rPh sb="24" eb="25">
      <t>オコナ</t>
    </rPh>
    <rPh sb="51" eb="53">
      <t>カンロ</t>
    </rPh>
    <rPh sb="54" eb="57">
      <t>ロウキュウカ</t>
    </rPh>
    <rPh sb="58" eb="59">
      <t>スス</t>
    </rPh>
    <phoneticPr fontId="4"/>
  </si>
  <si>
    <t>　①収益的収支比率は平均値よりも約27％低い値であり、総収益では支出の約44％しか賄えておらず、単年度収支が赤字であることが示されている。
　また、⑤料金回収率も平均値より約12％低い値であり、水道料金収入で回収できる給水費用が約25％しかないことが示されている。
　これは、有収水量の減少と施設の老朽化に伴う修繕費等の増加による⑥給水原価の高騰が要因と考えられる。また、⑦施設利用率の低さからも分かるとおり、冬期間の利用休止世帯の増加及び給水戸数の減少が背景にあるためである。
　一方、④企業債残高対給水収益比率は年々減少しており、平均値を約90％下回っている。これは、平成28年度の導水管布設替工事以降、大規模な工事を行っていないことが一因と考えられる。</t>
    <rPh sb="16" eb="17">
      <t>ヤク</t>
    </rPh>
    <rPh sb="81" eb="84">
      <t>ヘイキンチ</t>
    </rPh>
    <rPh sb="86" eb="87">
      <t>ヤク</t>
    </rPh>
    <rPh sb="90" eb="91">
      <t>ヒク</t>
    </rPh>
    <rPh sb="92" eb="93">
      <t>アタイ</t>
    </rPh>
    <rPh sb="97" eb="101">
      <t>スイドウリョウキン</t>
    </rPh>
    <rPh sb="101" eb="103">
      <t>シュウニュウ</t>
    </rPh>
    <rPh sb="104" eb="106">
      <t>カイシュウ</t>
    </rPh>
    <rPh sb="114" eb="115">
      <t>ヤク</t>
    </rPh>
    <rPh sb="125" eb="126">
      <t>シメ</t>
    </rPh>
    <rPh sb="158" eb="159">
      <t>ナド</t>
    </rPh>
    <rPh sb="191" eb="193">
      <t>ヨウイン</t>
    </rPh>
    <rPh sb="194" eb="195">
      <t>カンガ</t>
    </rPh>
    <rPh sb="281" eb="282">
      <t>アタイ</t>
    </rPh>
    <rPh sb="285" eb="286">
      <t>ヤク</t>
    </rPh>
    <rPh sb="292" eb="294">
      <t>シタマワ</t>
    </rPh>
    <phoneticPr fontId="4"/>
  </si>
  <si>
    <t>　上記1、2を踏まえ、経営の健全化を図るためには、水道料金の見直しによる収益の確保だけでなく、更新すべき管路を選定し、給水戸数に応じたダウンサイジングや、ハード面及びソフト面での広域化を視野に入れていく必要がある。
　今後も給水戸数の減少による収益の減少が見込まれるため、経営戦略に基づき事業を実施していく。</t>
    <rPh sb="80" eb="81">
      <t>メン</t>
    </rPh>
    <rPh sb="81" eb="82">
      <t>オヨ</t>
    </rPh>
    <rPh sb="86" eb="87">
      <t>メン</t>
    </rPh>
    <rPh sb="89" eb="92">
      <t>コウイキカ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</si>
</sst>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88-449B-B517-F3A8E856344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3088-449B-B517-F3A8E856344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23.3</c:v>
                </c:pt>
                <c:pt idx="1">
                  <c:v>21.99</c:v>
                </c:pt>
                <c:pt idx="2">
                  <c:v>21.33</c:v>
                </c:pt>
                <c:pt idx="3">
                  <c:v>21.31</c:v>
                </c:pt>
                <c:pt idx="4">
                  <c:v>21.44</c:v>
                </c:pt>
              </c:numCache>
            </c:numRef>
          </c:val>
          <c:extLst>
            <c:ext xmlns:c16="http://schemas.microsoft.com/office/drawing/2014/chart" uri="{C3380CC4-5D6E-409C-BE32-E72D297353CC}">
              <c16:uniqueId val="{00000000-D5B5-41C5-B9F4-0AFB9DFA154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D5B5-41C5-B9F4-0AFB9DFA154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90.62</c:v>
                </c:pt>
                <c:pt idx="1">
                  <c:v>90.03</c:v>
                </c:pt>
                <c:pt idx="2">
                  <c:v>89.2</c:v>
                </c:pt>
                <c:pt idx="3">
                  <c:v>89.71</c:v>
                </c:pt>
                <c:pt idx="4">
                  <c:v>88.24</c:v>
                </c:pt>
              </c:numCache>
            </c:numRef>
          </c:val>
          <c:extLst>
            <c:ext xmlns:c16="http://schemas.microsoft.com/office/drawing/2014/chart" uri="{C3380CC4-5D6E-409C-BE32-E72D297353CC}">
              <c16:uniqueId val="{00000000-D028-4AFB-831B-A0C9962FCB0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D028-4AFB-831B-A0C9962FCB0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64.8</c:v>
                </c:pt>
                <c:pt idx="1">
                  <c:v>61.84</c:v>
                </c:pt>
                <c:pt idx="2">
                  <c:v>51.34</c:v>
                </c:pt>
                <c:pt idx="3">
                  <c:v>51.97</c:v>
                </c:pt>
                <c:pt idx="4">
                  <c:v>43.85</c:v>
                </c:pt>
              </c:numCache>
            </c:numRef>
          </c:val>
          <c:extLst>
            <c:ext xmlns:c16="http://schemas.microsoft.com/office/drawing/2014/chart" uri="{C3380CC4-5D6E-409C-BE32-E72D297353CC}">
              <c16:uniqueId val="{00000000-BBC4-4168-BB9B-4B3FC61FEBF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BBC4-4168-BB9B-4B3FC61FEBF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4A-4D54-8358-5417CD6C25F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4A-4D54-8358-5417CD6C25F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94-4A96-AFF6-B40CD5F0A43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94-4A96-AFF6-B40CD5F0A43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F9-4841-B3BB-E2495CEF7DC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F9-4841-B3BB-E2495CEF7DC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BC-4CA5-AEEC-30F600184FF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BC-4CA5-AEEC-30F600184FF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1327.64</c:v>
                </c:pt>
                <c:pt idx="1">
                  <c:v>1340.5</c:v>
                </c:pt>
                <c:pt idx="2">
                  <c:v>1252.25</c:v>
                </c:pt>
                <c:pt idx="3">
                  <c:v>1183.1500000000001</c:v>
                </c:pt>
                <c:pt idx="4">
                  <c:v>1138.1600000000001</c:v>
                </c:pt>
              </c:numCache>
            </c:numRef>
          </c:val>
          <c:extLst>
            <c:ext xmlns:c16="http://schemas.microsoft.com/office/drawing/2014/chart" uri="{C3380CC4-5D6E-409C-BE32-E72D297353CC}">
              <c16:uniqueId val="{00000000-40B4-42A4-9670-F1568DABE35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40B4-42A4-9670-F1568DABE35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39.78</c:v>
                </c:pt>
                <c:pt idx="1">
                  <c:v>38.409999999999997</c:v>
                </c:pt>
                <c:pt idx="2">
                  <c:v>29.84</c:v>
                </c:pt>
                <c:pt idx="3">
                  <c:v>29.78</c:v>
                </c:pt>
                <c:pt idx="4">
                  <c:v>25.16</c:v>
                </c:pt>
              </c:numCache>
            </c:numRef>
          </c:val>
          <c:extLst>
            <c:ext xmlns:c16="http://schemas.microsoft.com/office/drawing/2014/chart" uri="{C3380CC4-5D6E-409C-BE32-E72D297353CC}">
              <c16:uniqueId val="{00000000-4AF9-48E1-9C30-0D3EA331178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4AF9-48E1-9C30-0D3EA331178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589.55999999999995</c:v>
                </c:pt>
                <c:pt idx="1">
                  <c:v>588.62</c:v>
                </c:pt>
                <c:pt idx="2">
                  <c:v>789.77</c:v>
                </c:pt>
                <c:pt idx="3">
                  <c:v>781.47</c:v>
                </c:pt>
                <c:pt idx="4">
                  <c:v>900.17</c:v>
                </c:pt>
              </c:numCache>
            </c:numRef>
          </c:val>
          <c:extLst>
            <c:ext xmlns:c16="http://schemas.microsoft.com/office/drawing/2014/chart" uri="{C3380CC4-5D6E-409C-BE32-E72D297353CC}">
              <c16:uniqueId val="{00000000-09F7-40C0-ACC5-24A08A24E0B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09F7-40C0-ACC5-24A08A24E0B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山形県　大石田町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D4</v>
      </c>
      <c r="X8" s="35"/>
      <c r="Y8" s="35"/>
      <c r="Z8" s="35"/>
      <c r="AA8" s="35"/>
      <c r="AB8" s="35"/>
      <c r="AC8" s="35"/>
      <c r="AD8" s="35" t="str">
        <f>データ!$M$6</f>
        <v>非設置</v>
      </c>
      <c r="AE8" s="35"/>
      <c r="AF8" s="35"/>
      <c r="AG8" s="35"/>
      <c r="AH8" s="35"/>
      <c r="AI8" s="35"/>
      <c r="AJ8" s="35"/>
      <c r="AK8" s="2"/>
      <c r="AL8" s="36">
        <f>データ!$R$6</f>
        <v>6124</v>
      </c>
      <c r="AM8" s="36"/>
      <c r="AN8" s="36"/>
      <c r="AO8" s="36"/>
      <c r="AP8" s="36"/>
      <c r="AQ8" s="36"/>
      <c r="AR8" s="36"/>
      <c r="AS8" s="36"/>
      <c r="AT8" s="37">
        <f>データ!$S$6</f>
        <v>79.540000000000006</v>
      </c>
      <c r="AU8" s="37"/>
      <c r="AV8" s="37"/>
      <c r="AW8" s="37"/>
      <c r="AX8" s="37"/>
      <c r="AY8" s="37"/>
      <c r="AZ8" s="37"/>
      <c r="BA8" s="37"/>
      <c r="BB8" s="37">
        <f>データ!$T$6</f>
        <v>76.989999999999995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0.97</v>
      </c>
      <c r="Q10" s="37"/>
      <c r="R10" s="37"/>
      <c r="S10" s="37"/>
      <c r="T10" s="37"/>
      <c r="U10" s="37"/>
      <c r="V10" s="37"/>
      <c r="W10" s="36">
        <f>データ!$Q$6</f>
        <v>4400</v>
      </c>
      <c r="X10" s="36"/>
      <c r="Y10" s="36"/>
      <c r="Z10" s="36"/>
      <c r="AA10" s="36"/>
      <c r="AB10" s="36"/>
      <c r="AC10" s="36"/>
      <c r="AD10" s="2"/>
      <c r="AE10" s="2"/>
      <c r="AF10" s="2"/>
      <c r="AG10" s="2"/>
      <c r="AH10" s="2"/>
      <c r="AI10" s="2"/>
      <c r="AJ10" s="2"/>
      <c r="AK10" s="2"/>
      <c r="AL10" s="36">
        <f>データ!$U$6</f>
        <v>59</v>
      </c>
      <c r="AM10" s="36"/>
      <c r="AN10" s="36"/>
      <c r="AO10" s="36"/>
      <c r="AP10" s="36"/>
      <c r="AQ10" s="36"/>
      <c r="AR10" s="36"/>
      <c r="AS10" s="36"/>
      <c r="AT10" s="37">
        <f>データ!$V$6</f>
        <v>0.74</v>
      </c>
      <c r="AU10" s="37"/>
      <c r="AV10" s="37"/>
      <c r="AW10" s="37"/>
      <c r="AX10" s="37"/>
      <c r="AY10" s="37"/>
      <c r="AZ10" s="37"/>
      <c r="BA10" s="37"/>
      <c r="BB10" s="37">
        <f>データ!$W$6</f>
        <v>79.73</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113</v>
      </c>
      <c r="BM16" s="47"/>
      <c r="BN16" s="47"/>
      <c r="BO16" s="47"/>
      <c r="BP16" s="47"/>
      <c r="BQ16" s="47"/>
      <c r="BR16" s="47"/>
      <c r="BS16" s="47"/>
      <c r="BT16" s="47"/>
      <c r="BU16" s="47"/>
      <c r="BV16" s="47"/>
      <c r="BW16" s="47"/>
      <c r="BX16" s="47"/>
      <c r="BY16" s="47"/>
      <c r="BZ16" s="4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112</v>
      </c>
      <c r="BM47" s="47"/>
      <c r="BN47" s="47"/>
      <c r="BO47" s="47"/>
      <c r="BP47" s="47"/>
      <c r="BQ47" s="47"/>
      <c r="BR47" s="47"/>
      <c r="BS47" s="47"/>
      <c r="BT47" s="47"/>
      <c r="BU47" s="47"/>
      <c r="BV47" s="47"/>
      <c r="BW47" s="47"/>
      <c r="BX47" s="47"/>
      <c r="BY47" s="47"/>
      <c r="BZ47" s="4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114</v>
      </c>
      <c r="BM66" s="47"/>
      <c r="BN66" s="47"/>
      <c r="BO66" s="47"/>
      <c r="BP66" s="47"/>
      <c r="BQ66" s="47"/>
      <c r="BR66" s="47"/>
      <c r="BS66" s="47"/>
      <c r="BT66" s="47"/>
      <c r="BU66" s="47"/>
      <c r="BV66" s="47"/>
      <c r="BW66" s="47"/>
      <c r="BX66" s="47"/>
      <c r="BY66" s="47"/>
      <c r="BZ66" s="4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41</v>
      </c>
      <c r="N85" s="13" t="s">
        <v>41</v>
      </c>
      <c r="O85" s="13" t="str">
        <f>データ!EN6</f>
        <v>【0.40】</v>
      </c>
    </row>
  </sheetData>
  <sheetProtection algorithmName="SHA-512" hashValue="XElc8NFx3sNTwMstA9CF+2ClMi+AA/oKS48fcQb325vh4kTWbY3cTq6z5AuRkgkrKz6ObwgVYk4dsZHOdKrj6Q==" saltValue="LAqpZykqjF/TFKY2dAHW3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1" t="s">
        <v>51</v>
      </c>
      <c r="I3" s="72"/>
      <c r="J3" s="72"/>
      <c r="K3" s="72"/>
      <c r="L3" s="72"/>
      <c r="M3" s="72"/>
      <c r="N3" s="72"/>
      <c r="O3" s="72"/>
      <c r="P3" s="72"/>
      <c r="Q3" s="72"/>
      <c r="R3" s="72"/>
      <c r="S3" s="72"/>
      <c r="T3" s="72"/>
      <c r="U3" s="72"/>
      <c r="V3" s="72"/>
      <c r="W3" s="73"/>
      <c r="X3" s="77" t="s">
        <v>52</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53</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54</v>
      </c>
      <c r="B4" s="17"/>
      <c r="C4" s="17"/>
      <c r="D4" s="17"/>
      <c r="E4" s="17"/>
      <c r="F4" s="17"/>
      <c r="G4" s="17"/>
      <c r="H4" s="74"/>
      <c r="I4" s="75"/>
      <c r="J4" s="75"/>
      <c r="K4" s="75"/>
      <c r="L4" s="75"/>
      <c r="M4" s="75"/>
      <c r="N4" s="75"/>
      <c r="O4" s="75"/>
      <c r="P4" s="75"/>
      <c r="Q4" s="75"/>
      <c r="R4" s="75"/>
      <c r="S4" s="75"/>
      <c r="T4" s="75"/>
      <c r="U4" s="75"/>
      <c r="V4" s="75"/>
      <c r="W4" s="76"/>
      <c r="X4" s="70" t="s">
        <v>55</v>
      </c>
      <c r="Y4" s="70"/>
      <c r="Z4" s="70"/>
      <c r="AA4" s="70"/>
      <c r="AB4" s="70"/>
      <c r="AC4" s="70"/>
      <c r="AD4" s="70"/>
      <c r="AE4" s="70"/>
      <c r="AF4" s="70"/>
      <c r="AG4" s="70"/>
      <c r="AH4" s="70"/>
      <c r="AI4" s="70" t="s">
        <v>56</v>
      </c>
      <c r="AJ4" s="70"/>
      <c r="AK4" s="70"/>
      <c r="AL4" s="70"/>
      <c r="AM4" s="70"/>
      <c r="AN4" s="70"/>
      <c r="AO4" s="70"/>
      <c r="AP4" s="70"/>
      <c r="AQ4" s="70"/>
      <c r="AR4" s="70"/>
      <c r="AS4" s="70"/>
      <c r="AT4" s="70" t="s">
        <v>57</v>
      </c>
      <c r="AU4" s="70"/>
      <c r="AV4" s="70"/>
      <c r="AW4" s="70"/>
      <c r="AX4" s="70"/>
      <c r="AY4" s="70"/>
      <c r="AZ4" s="70"/>
      <c r="BA4" s="70"/>
      <c r="BB4" s="70"/>
      <c r="BC4" s="70"/>
      <c r="BD4" s="70"/>
      <c r="BE4" s="70" t="s">
        <v>58</v>
      </c>
      <c r="BF4" s="70"/>
      <c r="BG4" s="70"/>
      <c r="BH4" s="70"/>
      <c r="BI4" s="70"/>
      <c r="BJ4" s="70"/>
      <c r="BK4" s="70"/>
      <c r="BL4" s="70"/>
      <c r="BM4" s="70"/>
      <c r="BN4" s="70"/>
      <c r="BO4" s="70"/>
      <c r="BP4" s="70" t="s">
        <v>59</v>
      </c>
      <c r="BQ4" s="70"/>
      <c r="BR4" s="70"/>
      <c r="BS4" s="70"/>
      <c r="BT4" s="70"/>
      <c r="BU4" s="70"/>
      <c r="BV4" s="70"/>
      <c r="BW4" s="70"/>
      <c r="BX4" s="70"/>
      <c r="BY4" s="70"/>
      <c r="BZ4" s="70"/>
      <c r="CA4" s="70" t="s">
        <v>60</v>
      </c>
      <c r="CB4" s="70"/>
      <c r="CC4" s="70"/>
      <c r="CD4" s="70"/>
      <c r="CE4" s="70"/>
      <c r="CF4" s="70"/>
      <c r="CG4" s="70"/>
      <c r="CH4" s="70"/>
      <c r="CI4" s="70"/>
      <c r="CJ4" s="70"/>
      <c r="CK4" s="70"/>
      <c r="CL4" s="70" t="s">
        <v>61</v>
      </c>
      <c r="CM4" s="70"/>
      <c r="CN4" s="70"/>
      <c r="CO4" s="70"/>
      <c r="CP4" s="70"/>
      <c r="CQ4" s="70"/>
      <c r="CR4" s="70"/>
      <c r="CS4" s="70"/>
      <c r="CT4" s="70"/>
      <c r="CU4" s="70"/>
      <c r="CV4" s="70"/>
      <c r="CW4" s="70" t="s">
        <v>62</v>
      </c>
      <c r="CX4" s="70"/>
      <c r="CY4" s="70"/>
      <c r="CZ4" s="70"/>
      <c r="DA4" s="70"/>
      <c r="DB4" s="70"/>
      <c r="DC4" s="70"/>
      <c r="DD4" s="70"/>
      <c r="DE4" s="70"/>
      <c r="DF4" s="70"/>
      <c r="DG4" s="70"/>
      <c r="DH4" s="70" t="s">
        <v>63</v>
      </c>
      <c r="DI4" s="70"/>
      <c r="DJ4" s="70"/>
      <c r="DK4" s="70"/>
      <c r="DL4" s="70"/>
      <c r="DM4" s="70"/>
      <c r="DN4" s="70"/>
      <c r="DO4" s="70"/>
      <c r="DP4" s="70"/>
      <c r="DQ4" s="70"/>
      <c r="DR4" s="70"/>
      <c r="DS4" s="70" t="s">
        <v>64</v>
      </c>
      <c r="DT4" s="70"/>
      <c r="DU4" s="70"/>
      <c r="DV4" s="70"/>
      <c r="DW4" s="70"/>
      <c r="DX4" s="70"/>
      <c r="DY4" s="70"/>
      <c r="DZ4" s="70"/>
      <c r="EA4" s="70"/>
      <c r="EB4" s="70"/>
      <c r="EC4" s="70"/>
      <c r="ED4" s="70" t="s">
        <v>65</v>
      </c>
      <c r="EE4" s="70"/>
      <c r="EF4" s="70"/>
      <c r="EG4" s="70"/>
      <c r="EH4" s="70"/>
      <c r="EI4" s="70"/>
      <c r="EJ4" s="70"/>
      <c r="EK4" s="70"/>
      <c r="EL4" s="70"/>
      <c r="EM4" s="70"/>
      <c r="EN4" s="70"/>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2023</v>
      </c>
      <c r="C6" s="20">
        <f t="shared" ref="C6:W6" si="3">C7</f>
        <v>63410</v>
      </c>
      <c r="D6" s="20">
        <f t="shared" si="3"/>
        <v>47</v>
      </c>
      <c r="E6" s="20">
        <f t="shared" si="3"/>
        <v>1</v>
      </c>
      <c r="F6" s="20">
        <f t="shared" si="3"/>
        <v>0</v>
      </c>
      <c r="G6" s="20">
        <f t="shared" si="3"/>
        <v>0</v>
      </c>
      <c r="H6" s="20" t="str">
        <f t="shared" si="3"/>
        <v>山形県　大石田町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0.97</v>
      </c>
      <c r="Q6" s="21">
        <f t="shared" si="3"/>
        <v>4400</v>
      </c>
      <c r="R6" s="21">
        <f t="shared" si="3"/>
        <v>6124</v>
      </c>
      <c r="S6" s="21">
        <f t="shared" si="3"/>
        <v>79.540000000000006</v>
      </c>
      <c r="T6" s="21">
        <f t="shared" si="3"/>
        <v>76.989999999999995</v>
      </c>
      <c r="U6" s="21">
        <f t="shared" si="3"/>
        <v>59</v>
      </c>
      <c r="V6" s="21">
        <f t="shared" si="3"/>
        <v>0.74</v>
      </c>
      <c r="W6" s="21">
        <f t="shared" si="3"/>
        <v>79.73</v>
      </c>
      <c r="X6" s="22">
        <f>IF(X7="",NA(),X7)</f>
        <v>64.8</v>
      </c>
      <c r="Y6" s="22">
        <f t="shared" ref="Y6:AG6" si="4">IF(Y7="",NA(),Y7)</f>
        <v>61.84</v>
      </c>
      <c r="Z6" s="22">
        <f t="shared" si="4"/>
        <v>51.34</v>
      </c>
      <c r="AA6" s="22">
        <f t="shared" si="4"/>
        <v>51.97</v>
      </c>
      <c r="AB6" s="22">
        <f t="shared" si="4"/>
        <v>43.85</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1327.64</v>
      </c>
      <c r="BF6" s="22">
        <f t="shared" ref="BF6:BN6" si="7">IF(BF7="",NA(),BF7)</f>
        <v>1340.5</v>
      </c>
      <c r="BG6" s="22">
        <f t="shared" si="7"/>
        <v>1252.25</v>
      </c>
      <c r="BH6" s="22">
        <f t="shared" si="7"/>
        <v>1183.1500000000001</v>
      </c>
      <c r="BI6" s="22">
        <f t="shared" si="7"/>
        <v>1138.1600000000001</v>
      </c>
      <c r="BJ6" s="22">
        <f t="shared" si="7"/>
        <v>1183.92</v>
      </c>
      <c r="BK6" s="22">
        <f t="shared" si="7"/>
        <v>1128.72</v>
      </c>
      <c r="BL6" s="22">
        <f t="shared" si="7"/>
        <v>1125.25</v>
      </c>
      <c r="BM6" s="22">
        <f t="shared" si="7"/>
        <v>1157.05</v>
      </c>
      <c r="BN6" s="22">
        <f t="shared" si="7"/>
        <v>1228.8</v>
      </c>
      <c r="BO6" s="21" t="str">
        <f>IF(BO7="","",IF(BO7="-","【-】","【"&amp;SUBSTITUTE(TEXT(BO7,"#,##0.00"),"-","△")&amp;"】"))</f>
        <v>【1,045.20】</v>
      </c>
      <c r="BP6" s="22">
        <f>IF(BP7="",NA(),BP7)</f>
        <v>39.78</v>
      </c>
      <c r="BQ6" s="22">
        <f t="shared" ref="BQ6:BY6" si="8">IF(BQ7="",NA(),BQ7)</f>
        <v>38.409999999999997</v>
      </c>
      <c r="BR6" s="22">
        <f t="shared" si="8"/>
        <v>29.84</v>
      </c>
      <c r="BS6" s="22">
        <f t="shared" si="8"/>
        <v>29.78</v>
      </c>
      <c r="BT6" s="22">
        <f t="shared" si="8"/>
        <v>25.16</v>
      </c>
      <c r="BU6" s="22">
        <f t="shared" si="8"/>
        <v>42.5</v>
      </c>
      <c r="BV6" s="22">
        <f t="shared" si="8"/>
        <v>41.84</v>
      </c>
      <c r="BW6" s="22">
        <f t="shared" si="8"/>
        <v>41.44</v>
      </c>
      <c r="BX6" s="22">
        <f t="shared" si="8"/>
        <v>37.65</v>
      </c>
      <c r="BY6" s="22">
        <f t="shared" si="8"/>
        <v>37.31</v>
      </c>
      <c r="BZ6" s="21" t="str">
        <f>IF(BZ7="","",IF(BZ7="-","【-】","【"&amp;SUBSTITUTE(TEXT(BZ7,"#,##0.00"),"-","△")&amp;"】"))</f>
        <v>【49.51】</v>
      </c>
      <c r="CA6" s="22">
        <f>IF(CA7="",NA(),CA7)</f>
        <v>589.55999999999995</v>
      </c>
      <c r="CB6" s="22">
        <f t="shared" ref="CB6:CJ6" si="9">IF(CB7="",NA(),CB7)</f>
        <v>588.62</v>
      </c>
      <c r="CC6" s="22">
        <f t="shared" si="9"/>
        <v>789.77</v>
      </c>
      <c r="CD6" s="22">
        <f t="shared" si="9"/>
        <v>781.47</v>
      </c>
      <c r="CE6" s="22">
        <f t="shared" si="9"/>
        <v>900.17</v>
      </c>
      <c r="CF6" s="22">
        <f t="shared" si="9"/>
        <v>377.72</v>
      </c>
      <c r="CG6" s="22">
        <f t="shared" si="9"/>
        <v>390.47</v>
      </c>
      <c r="CH6" s="22">
        <f t="shared" si="9"/>
        <v>403.61</v>
      </c>
      <c r="CI6" s="22">
        <f t="shared" si="9"/>
        <v>442.82</v>
      </c>
      <c r="CJ6" s="22">
        <f t="shared" si="9"/>
        <v>425.76</v>
      </c>
      <c r="CK6" s="21" t="str">
        <f>IF(CK7="","",IF(CK7="-","【-】","【"&amp;SUBSTITUTE(TEXT(CK7,"#,##0.00"),"-","△")&amp;"】"))</f>
        <v>【317.14】</v>
      </c>
      <c r="CL6" s="22">
        <f>IF(CL7="",NA(),CL7)</f>
        <v>23.3</v>
      </c>
      <c r="CM6" s="22">
        <f t="shared" ref="CM6:CU6" si="10">IF(CM7="",NA(),CM7)</f>
        <v>21.99</v>
      </c>
      <c r="CN6" s="22">
        <f t="shared" si="10"/>
        <v>21.33</v>
      </c>
      <c r="CO6" s="22">
        <f t="shared" si="10"/>
        <v>21.31</v>
      </c>
      <c r="CP6" s="22">
        <f t="shared" si="10"/>
        <v>21.44</v>
      </c>
      <c r="CQ6" s="22">
        <f t="shared" si="10"/>
        <v>48.01</v>
      </c>
      <c r="CR6" s="22">
        <f t="shared" si="10"/>
        <v>49.08</v>
      </c>
      <c r="CS6" s="22">
        <f t="shared" si="10"/>
        <v>51.46</v>
      </c>
      <c r="CT6" s="22">
        <f t="shared" si="10"/>
        <v>51.84</v>
      </c>
      <c r="CU6" s="22">
        <f t="shared" si="10"/>
        <v>52.34</v>
      </c>
      <c r="CV6" s="21" t="str">
        <f>IF(CV7="","",IF(CV7="-","【-】","【"&amp;SUBSTITUTE(TEXT(CV7,"#,##0.00"),"-","△")&amp;"】"))</f>
        <v>【55.00】</v>
      </c>
      <c r="CW6" s="22">
        <f>IF(CW7="",NA(),CW7)</f>
        <v>90.62</v>
      </c>
      <c r="CX6" s="22">
        <f t="shared" ref="CX6:DF6" si="11">IF(CX7="",NA(),CX7)</f>
        <v>90.03</v>
      </c>
      <c r="CY6" s="22">
        <f t="shared" si="11"/>
        <v>89.2</v>
      </c>
      <c r="CZ6" s="22">
        <f t="shared" si="11"/>
        <v>89.71</v>
      </c>
      <c r="DA6" s="22">
        <f t="shared" si="11"/>
        <v>88.24</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15">
      <c r="A7" s="15"/>
      <c r="B7" s="24">
        <v>2023</v>
      </c>
      <c r="C7" s="24">
        <v>63410</v>
      </c>
      <c r="D7" s="24">
        <v>47</v>
      </c>
      <c r="E7" s="24">
        <v>1</v>
      </c>
      <c r="F7" s="24">
        <v>0</v>
      </c>
      <c r="G7" s="24">
        <v>0</v>
      </c>
      <c r="H7" s="24" t="s">
        <v>95</v>
      </c>
      <c r="I7" s="24" t="s">
        <v>96</v>
      </c>
      <c r="J7" s="24" t="s">
        <v>97</v>
      </c>
      <c r="K7" s="24" t="s">
        <v>98</v>
      </c>
      <c r="L7" s="24" t="s">
        <v>99</v>
      </c>
      <c r="M7" s="24" t="s">
        <v>100</v>
      </c>
      <c r="N7" s="25" t="s">
        <v>101</v>
      </c>
      <c r="O7" s="25" t="s">
        <v>102</v>
      </c>
      <c r="P7" s="25">
        <v>0.97</v>
      </c>
      <c r="Q7" s="25">
        <v>4400</v>
      </c>
      <c r="R7" s="25">
        <v>6124</v>
      </c>
      <c r="S7" s="25">
        <v>79.540000000000006</v>
      </c>
      <c r="T7" s="25">
        <v>76.989999999999995</v>
      </c>
      <c r="U7" s="25">
        <v>59</v>
      </c>
      <c r="V7" s="25">
        <v>0.74</v>
      </c>
      <c r="W7" s="25">
        <v>79.73</v>
      </c>
      <c r="X7" s="25">
        <v>64.8</v>
      </c>
      <c r="Y7" s="25">
        <v>61.84</v>
      </c>
      <c r="Z7" s="25">
        <v>51.34</v>
      </c>
      <c r="AA7" s="25">
        <v>51.97</v>
      </c>
      <c r="AB7" s="25">
        <v>43.85</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1327.64</v>
      </c>
      <c r="BF7" s="25">
        <v>1340.5</v>
      </c>
      <c r="BG7" s="25">
        <v>1252.25</v>
      </c>
      <c r="BH7" s="25">
        <v>1183.1500000000001</v>
      </c>
      <c r="BI7" s="25">
        <v>1138.1600000000001</v>
      </c>
      <c r="BJ7" s="25">
        <v>1183.92</v>
      </c>
      <c r="BK7" s="25">
        <v>1128.72</v>
      </c>
      <c r="BL7" s="25">
        <v>1125.25</v>
      </c>
      <c r="BM7" s="25">
        <v>1157.05</v>
      </c>
      <c r="BN7" s="25">
        <v>1228.8</v>
      </c>
      <c r="BO7" s="25">
        <v>1045.2</v>
      </c>
      <c r="BP7" s="25">
        <v>39.78</v>
      </c>
      <c r="BQ7" s="25">
        <v>38.409999999999997</v>
      </c>
      <c r="BR7" s="25">
        <v>29.84</v>
      </c>
      <c r="BS7" s="25">
        <v>29.78</v>
      </c>
      <c r="BT7" s="25">
        <v>25.16</v>
      </c>
      <c r="BU7" s="25">
        <v>42.5</v>
      </c>
      <c r="BV7" s="25">
        <v>41.84</v>
      </c>
      <c r="BW7" s="25">
        <v>41.44</v>
      </c>
      <c r="BX7" s="25">
        <v>37.65</v>
      </c>
      <c r="BY7" s="25">
        <v>37.31</v>
      </c>
      <c r="BZ7" s="25">
        <v>49.51</v>
      </c>
      <c r="CA7" s="25">
        <v>589.55999999999995</v>
      </c>
      <c r="CB7" s="25">
        <v>588.62</v>
      </c>
      <c r="CC7" s="25">
        <v>789.77</v>
      </c>
      <c r="CD7" s="25">
        <v>781.47</v>
      </c>
      <c r="CE7" s="25">
        <v>900.17</v>
      </c>
      <c r="CF7" s="25">
        <v>377.72</v>
      </c>
      <c r="CG7" s="25">
        <v>390.47</v>
      </c>
      <c r="CH7" s="25">
        <v>403.61</v>
      </c>
      <c r="CI7" s="25">
        <v>442.82</v>
      </c>
      <c r="CJ7" s="25">
        <v>425.76</v>
      </c>
      <c r="CK7" s="25">
        <v>317.14</v>
      </c>
      <c r="CL7" s="25">
        <v>23.3</v>
      </c>
      <c r="CM7" s="25">
        <v>21.99</v>
      </c>
      <c r="CN7" s="25">
        <v>21.33</v>
      </c>
      <c r="CO7" s="25">
        <v>21.31</v>
      </c>
      <c r="CP7" s="25">
        <v>21.44</v>
      </c>
      <c r="CQ7" s="25">
        <v>48.01</v>
      </c>
      <c r="CR7" s="25">
        <v>49.08</v>
      </c>
      <c r="CS7" s="25">
        <v>51.46</v>
      </c>
      <c r="CT7" s="25">
        <v>51.84</v>
      </c>
      <c r="CU7" s="25">
        <v>52.34</v>
      </c>
      <c r="CV7" s="25">
        <v>55</v>
      </c>
      <c r="CW7" s="25">
        <v>90.62</v>
      </c>
      <c r="CX7" s="25">
        <v>90.03</v>
      </c>
      <c r="CY7" s="25">
        <v>89.2</v>
      </c>
      <c r="CZ7" s="25">
        <v>89.71</v>
      </c>
      <c r="DA7" s="25">
        <v>88.24</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0.39</v>
      </c>
      <c r="EJ7" s="25">
        <v>0.61</v>
      </c>
      <c r="EK7" s="25">
        <v>0.4</v>
      </c>
      <c r="EL7" s="25">
        <v>0.59</v>
      </c>
      <c r="EM7" s="25">
        <v>0.5</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108</v>
      </c>
    </row>
    <row r="12" spans="1:144" x14ac:dyDescent="0.15">
      <c r="B12">
        <v>1</v>
      </c>
      <c r="C12">
        <v>1</v>
      </c>
      <c r="D12">
        <v>1</v>
      </c>
      <c r="E12">
        <v>1</v>
      </c>
      <c r="F12">
        <v>1</v>
      </c>
      <c r="G12" t="s">
        <v>109</v>
      </c>
    </row>
    <row r="13" spans="1:144" x14ac:dyDescent="0.15">
      <c r="B13" t="s">
        <v>110</v>
      </c>
      <c r="C13" t="s">
        <v>110</v>
      </c>
      <c r="D13" t="s">
        <v>110</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髙橋裕東</cp:lastModifiedBy>
  <dcterms:modified xsi:type="dcterms:W3CDTF">2025-03-03T07:40:22Z</dcterms:modified>
</cp:coreProperties>
</file>