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Ms7C9BdtmLCz8LT6vMbbjCSxk0BxBVeQkKzzCo2HIg+SE5mloaFCZFiUCi32Im9TKkte9qA/8iJ5bHkXYWZT7Q==" workbookSaltValue="zpHwy9UfNzkynh7KnJHSy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AL10" i="4"/>
  <c r="W10" i="4"/>
  <c r="I10" i="4"/>
  <c r="B10" i="4"/>
  <c r="BB8" i="4"/>
  <c r="AT8" i="4"/>
  <c r="AL8" i="4"/>
  <c r="AD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<sst xmlns="http://schemas.openxmlformats.org/spreadsheetml/2006/main" count="228" uniqueCount="113">
  <si>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</si>
  <si>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</si>
  <si>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</si>
  <si>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</si>
  <si>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</si>
  <si>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</si>
  <si>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</si>
  <si>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</si>
  <si>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</si>
  <si>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</si>
  <si>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</si>
  <si>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</si>
  <si>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</si>
  <si>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</si>
  <si>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</si>
  <si>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</si>
  <si>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</si>
  <si>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</si>
  <si>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</si>
  <si>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</si>
  <si>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</si>
  <si>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</si>
  <si>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</si>
  <si>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</si>
  <si>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</si>
  <si>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</si>
  <si>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</si>
  <si>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</si>
  <si>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</si>
  <si>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</si>
  <si>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</si>
  <si>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</si>
  <si>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</si>
  <si>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</si>
  <si>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</si>
  <si>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</si>
  <si>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</si>
  <si>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</si>
  <si>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</si>
  <si>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</si>
  <si>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</si>
  <si>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</si>
  <si>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</si>
  <si>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</si>
  <si>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</si>
  <si>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</si>
  <si>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</si>
  <si>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</si>
  <si>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</si>
  <si>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</si>
  <si>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</si>
  <si>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</si>
  <si>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</si>
  <si>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</si>
  <si>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</si>
  <si>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</si>
  <si>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</si>
  <si>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</si>
  <si>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</si>
  <si>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</si>
  <si>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</si>
  <si>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</si>
  <si>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</si>
  <si>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</si>
  <si>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</si>
  <si>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</si>
  <si>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</si>
  <si>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</si>
  <si>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</si>
  <si>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</si>
  <si>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</si>
  <si>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</si>
  <si>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</si>
  <si>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</si>
  <si>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</si>
  <si>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</si>
  <si>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</si>
  <si>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</si>
  <si>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</si>
  <si>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</si>
  <si>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</si>
  <si>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</si>
  <si>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</si>
  <si>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</si>
  <si>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</si>
  <si>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</si>
  <si>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</si>
  <si>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</si>
  <si>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</si>
  <si>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</si>
  <si>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</si>
  <si>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</si>
  <si>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</si>
  <si>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</si>
  <si>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</si>
  <si>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</si>
  <si>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</si>
  <si>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</si>
  <si>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</si>
  <si>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</si>
  <si>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</si>
  <si>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</si>
  <si>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</si>
  <si>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</si>
  <si>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</si>
  <si>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</si>
  <si>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</si>
  <si>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</si>
  <si>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</si>
  <si>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</si>
  <si>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ほぼ全国平均並みであり、類似団体と比較するとやや高いが、今後は給水収益の減少や人件費・薬品・動力費の高騰等による費用の増加が見込まれる。
②累積欠損金比率
　累積欠損金は無いが、今後は給水収益の減少や人件費・薬品・動力費の高騰等による費用の増加が見込まれるため、経営状況を注視していかなければならない。
③流動比率
　流動性は確保されている。
④企業債残高対給水収益比率
　起債の償還が進み数値は減少傾向にある。今後は起債事業を活用しながら施設等の老朽更新事業に取り組む必要がある。
⑤料金回収率
　現状100%以上を確保しているが、収益の減少、費用の増加の傾向がみられる。
⑥給水原価
　全国平均よりは高いが、類似団体平均値よりは低い。今後は動力費や修繕費等の経費の増加が見込まれるため、計画的な施設更新による経費の抑制を図り安定経営を行う必要がある。
⑦施設利用率
　設備投資当初からの給水人口の減少により、投資が過大となっている。今後は施設更新時のダウンサイジングを検討する必要がある。
⑧有収率
　漏水調査を状況に合わせ適切に取り組んでいく必要がある。</t>
    <rPh sb="15" eb="16">
      <t>ナ</t>
    </rPh>
    <rPh sb="21" eb="25">
      <t>ルイジダンタイ</t>
    </rPh>
    <rPh sb="26" eb="28">
      <t>ヒカク</t>
    </rPh>
    <rPh sb="33" eb="34">
      <t>タカ</t>
    </rPh>
    <rPh sb="37" eb="39">
      <t>コンゴ</t>
    </rPh>
    <rPh sb="48" eb="51">
      <t>ジンケンヒ</t>
    </rPh>
    <rPh sb="52" eb="54">
      <t>ヤクヒン</t>
    </rPh>
    <rPh sb="61" eb="62">
      <t>トウ</t>
    </rPh>
    <rPh sb="71" eb="73">
      <t>ミコ</t>
    </rPh>
    <rPh sb="142" eb="144">
      <t>ジョウキョウ</t>
    </rPh>
    <rPh sb="145" eb="147">
      <t>チュウシ</t>
    </rPh>
    <rPh sb="196" eb="198">
      <t>キサイ</t>
    </rPh>
    <rPh sb="199" eb="201">
      <t>ショウカン</t>
    </rPh>
    <rPh sb="202" eb="203">
      <t>スス</t>
    </rPh>
    <rPh sb="215" eb="217">
      <t>コンゴ</t>
    </rPh>
    <rPh sb="223" eb="225">
      <t>カツヨウ</t>
    </rPh>
    <rPh sb="229" eb="231">
      <t>シセツ</t>
    </rPh>
    <rPh sb="231" eb="232">
      <t>トウ</t>
    </rPh>
    <rPh sb="233" eb="235">
      <t>ロウキュウ</t>
    </rPh>
    <rPh sb="235" eb="237">
      <t>コウシン</t>
    </rPh>
    <rPh sb="237" eb="239">
      <t>ジギョウ</t>
    </rPh>
    <rPh sb="259" eb="261">
      <t>ゲンジョウ</t>
    </rPh>
    <rPh sb="264" eb="266">
      <t>イジョウ</t>
    </rPh>
    <rPh sb="267" eb="269">
      <t>カクホ</t>
    </rPh>
    <rPh sb="275" eb="277">
      <t>シュウエキ</t>
    </rPh>
    <rPh sb="278" eb="280">
      <t>ゲンショウ</t>
    </rPh>
    <rPh sb="281" eb="283">
      <t>ヒヨウ</t>
    </rPh>
    <rPh sb="284" eb="286">
      <t>ゾウカ</t>
    </rPh>
    <rPh sb="287" eb="289">
      <t>ケイコウ</t>
    </rPh>
    <rPh sb="325" eb="326">
      <t>ヒク</t>
    </rPh>
    <rPh sb="328" eb="330">
      <t>コンゴ</t>
    </rPh>
    <rPh sb="340" eb="342">
      <t>ケイヒ</t>
    </rPh>
    <rPh sb="343" eb="345">
      <t>ゾウカ</t>
    </rPh>
    <rPh sb="346" eb="348">
      <t>ミコ</t>
    </rPh>
    <rPh sb="365" eb="367">
      <t>ケイヒ</t>
    </rPh>
    <rPh sb="371" eb="372">
      <t>ハカ</t>
    </rPh>
    <rPh sb="419" eb="421">
      <t>ヒカク</t>
    </rPh>
    <rPh sb="434" eb="435">
      <t>ジ</t>
    </rPh>
    <rPh sb="465" eb="467">
      <t>ヒツヨウ</t>
    </rPh>
    <phoneticPr fontId="4"/>
  </si>
  <si>
    <t>①有形固定資産減価償却率
　資産の老朽化が進んでいるため、更新や長寿命化事業など適切な更新計画を策定し、実行していく必要がある。
②管路経年化率
　管路の老朽度合いは低い値となっているが、更新工事の計画的な実施や適切なダウンサイジング等を検討し着実に行っていかねばならない。
③管路更新率
　近年は比較的管路投資は少ない状況にあるが、計画的な更新工事を実施する必要がある。</t>
    <phoneticPr fontId="4"/>
  </si>
  <si>
    <t>　単年度の経営状況は今のところ問題ないが、今後給水需要は減少の一途をたどることや、人件費・動力費等の増加を踏まえ、料金改定も視野に検討を行う必要がある。
　老朽化した浄水場設備の長寿命化計画に基づき計画的に更新し、安定供給、安定経営を図ると共に、施設配水系統の見直し、ダウンサイジング等の検討により投資が将来の需要に見合った規模となるようにしなければならない。
　また経常経費の節減のため近隣市町との広域連携を本格的に検討する必要がある。経費削減のため水道事業に従事する人数を削減してきたが、今後は技術の承継、人材の育成が課題である。</t>
    <rPh sb="41" eb="44">
      <t>ジンケンヒ</t>
    </rPh>
    <rPh sb="45" eb="48">
      <t>ドウリョクヒ</t>
    </rPh>
    <rPh sb="48" eb="49">
      <t>トウ</t>
    </rPh>
    <rPh sb="50" eb="52">
      <t>ゾウカ</t>
    </rPh>
    <rPh sb="62" eb="64">
      <t>シヤ</t>
    </rPh>
    <rPh sb="120" eb="121">
      <t>トモ</t>
    </rPh>
    <rPh sb="184" eb="186">
      <t>ケイジョウ</t>
    </rPh>
    <rPh sb="261" eb="26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</si>
</sst>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c:v>
                </c:pt>
                <c:pt idx="1">
                  <c:v>0</c:v>
                </c:pt>
                <c:pt idx="2" formatCode="#,##0.00;&quot;△&quot;#,##0.00;&quot;-&quot;">
                  <c:v>0.09</c:v>
                </c:pt>
                <c:pt idx="3" formatCode="#,##0.00;&quot;△&quot;#,##0.00;&quot;-&quot;">
                  <c:v>0.02</c:v>
                </c:pt>
                <c:pt idx="4">
                  <c:v>0</c:v>
                </c:pt>
              </c:numCache>
            </c:numRef>
          </c:val>
          <c:extLst>
            <c:ext xmlns:c16="http://schemas.microsoft.com/office/drawing/2014/chart" uri="{C3380CC4-5D6E-409C-BE32-E72D297353CC}">
              <c16:uniqueId val="{00000000-B09B-49B2-8DFC-256DA8E367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B09B-49B2-8DFC-256DA8E367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40.29</c:v>
                </c:pt>
                <c:pt idx="1">
                  <c:v>40.159999999999997</c:v>
                </c:pt>
                <c:pt idx="2">
                  <c:v>40.479999999999997</c:v>
                </c:pt>
                <c:pt idx="3">
                  <c:v>40.78</c:v>
                </c:pt>
                <c:pt idx="4">
                  <c:v>39.97</c:v>
                </c:pt>
              </c:numCache>
            </c:numRef>
          </c:val>
          <c:extLst>
            <c:ext xmlns:c16="http://schemas.microsoft.com/office/drawing/2014/chart" uri="{C3380CC4-5D6E-409C-BE32-E72D297353CC}">
              <c16:uniqueId val="{00000000-9036-4FE9-817D-8D4F4EE129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9036-4FE9-817D-8D4F4EE129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91.55</c:v>
                </c:pt>
                <c:pt idx="1">
                  <c:v>91.88</c:v>
                </c:pt>
                <c:pt idx="2">
                  <c:v>91.87</c:v>
                </c:pt>
                <c:pt idx="3">
                  <c:v>88.96</c:v>
                </c:pt>
                <c:pt idx="4">
                  <c:v>89.33</c:v>
                </c:pt>
              </c:numCache>
            </c:numRef>
          </c:val>
          <c:extLst>
            <c:ext xmlns:c16="http://schemas.microsoft.com/office/drawing/2014/chart" uri="{C3380CC4-5D6E-409C-BE32-E72D297353CC}">
              <c16:uniqueId val="{00000000-F49B-452C-BE35-7C451D59AD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49B-452C-BE35-7C451D59AD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112.87</c:v>
                </c:pt>
                <c:pt idx="1">
                  <c:v>113.57</c:v>
                </c:pt>
                <c:pt idx="2">
                  <c:v>112.68</c:v>
                </c:pt>
                <c:pt idx="3">
                  <c:v>108.94</c:v>
                </c:pt>
                <c:pt idx="4">
                  <c:v>109.31</c:v>
                </c:pt>
              </c:numCache>
            </c:numRef>
          </c:val>
          <c:extLst>
            <c:ext xmlns:c16="http://schemas.microsoft.com/office/drawing/2014/chart" uri="{C3380CC4-5D6E-409C-BE32-E72D297353CC}">
              <c16:uniqueId val="{00000000-6DA9-48C3-BCB5-6ED08E302B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DA9-48C3-BCB5-6ED08E302B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59.71</c:v>
                </c:pt>
                <c:pt idx="1">
                  <c:v>60.4</c:v>
                </c:pt>
                <c:pt idx="2">
                  <c:v>61.88</c:v>
                </c:pt>
                <c:pt idx="3">
                  <c:v>63.49</c:v>
                </c:pt>
                <c:pt idx="4">
                  <c:v>65.23</c:v>
                </c:pt>
              </c:numCache>
            </c:numRef>
          </c:val>
          <c:extLst>
            <c:ext xmlns:c16="http://schemas.microsoft.com/office/drawing/2014/chart" uri="{C3380CC4-5D6E-409C-BE32-E72D297353CC}">
              <c16:uniqueId val="{00000000-329A-4E14-8214-3532EF7010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329A-4E14-8214-3532EF7010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7.61</c:v>
                </c:pt>
                <c:pt idx="1">
                  <c:v>9.61</c:v>
                </c:pt>
                <c:pt idx="2">
                  <c:v>10.53</c:v>
                </c:pt>
                <c:pt idx="3">
                  <c:v>16</c:v>
                </c:pt>
                <c:pt idx="4">
                  <c:v>18.3</c:v>
                </c:pt>
              </c:numCache>
            </c:numRef>
          </c:val>
          <c:extLst>
            <c:ext xmlns:c16="http://schemas.microsoft.com/office/drawing/2014/chart" uri="{C3380CC4-5D6E-409C-BE32-E72D297353CC}">
              <c16:uniqueId val="{00000000-F8A8-4ADD-A178-5F1298EEED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8A8-4ADD-A178-5F1298EEED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B3-4F77-9D1D-0CD9FC9E73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D5B3-4F77-9D1D-0CD9FC9E73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522.11</c:v>
                </c:pt>
                <c:pt idx="1">
                  <c:v>411.14</c:v>
                </c:pt>
                <c:pt idx="2">
                  <c:v>366.75</c:v>
                </c:pt>
                <c:pt idx="3">
                  <c:v>479.79</c:v>
                </c:pt>
                <c:pt idx="4">
                  <c:v>638.54</c:v>
                </c:pt>
              </c:numCache>
            </c:numRef>
          </c:val>
          <c:extLst>
            <c:ext xmlns:c16="http://schemas.microsoft.com/office/drawing/2014/chart" uri="{C3380CC4-5D6E-409C-BE32-E72D297353CC}">
              <c16:uniqueId val="{00000000-62A0-4612-9F24-F7CA663D37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62A0-4612-9F24-F7CA663D37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212.06</c:v>
                </c:pt>
                <c:pt idx="1">
                  <c:v>183.77</c:v>
                </c:pt>
                <c:pt idx="2">
                  <c:v>152.69</c:v>
                </c:pt>
                <c:pt idx="3">
                  <c:v>136.54</c:v>
                </c:pt>
                <c:pt idx="4">
                  <c:v>120.79</c:v>
                </c:pt>
              </c:numCache>
            </c:numRef>
          </c:val>
          <c:extLst>
            <c:ext xmlns:c16="http://schemas.microsoft.com/office/drawing/2014/chart" uri="{C3380CC4-5D6E-409C-BE32-E72D297353CC}">
              <c16:uniqueId val="{00000000-2375-4A18-B011-A91D1BE2FC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2375-4A18-B011-A91D1BE2FC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106.23</c:v>
                </c:pt>
                <c:pt idx="1">
                  <c:v>108.27</c:v>
                </c:pt>
                <c:pt idx="2">
                  <c:v>107.47</c:v>
                </c:pt>
                <c:pt idx="3">
                  <c:v>103.71</c:v>
                </c:pt>
                <c:pt idx="4">
                  <c:v>104.05</c:v>
                </c:pt>
              </c:numCache>
            </c:numRef>
          </c:val>
          <c:extLst>
            <c:ext xmlns:c16="http://schemas.microsoft.com/office/drawing/2014/chart" uri="{C3380CC4-5D6E-409C-BE32-E72D297353CC}">
              <c16:uniqueId val="{00000000-0AE7-4A62-A53E-3F5110C9E6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0AE7-4A62-A53E-3F5110C9E6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191.6</c:v>
                </c:pt>
                <c:pt idx="1">
                  <c:v>187.7</c:v>
                </c:pt>
                <c:pt idx="2">
                  <c:v>189.25</c:v>
                </c:pt>
                <c:pt idx="3">
                  <c:v>197.21</c:v>
                </c:pt>
                <c:pt idx="4">
                  <c:v>197.19</c:v>
                </c:pt>
              </c:numCache>
            </c:numRef>
          </c:val>
          <c:extLst>
            <c:ext xmlns:c16="http://schemas.microsoft.com/office/drawing/2014/chart" uri="{C3380CC4-5D6E-409C-BE32-E72D297353CC}">
              <c16:uniqueId val="{00000000-4787-4EAA-A45C-7D8EFEBEFA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4787-4EAA-A45C-7D8EFEBEFA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白鷹町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12507</v>
      </c>
      <c r="AM8" s="44"/>
      <c r="AN8" s="44"/>
      <c r="AO8" s="44"/>
      <c r="AP8" s="44"/>
      <c r="AQ8" s="44"/>
      <c r="AR8" s="44"/>
      <c r="AS8" s="44"/>
      <c r="AT8" s="45">
        <f>データ!$S$6</f>
        <v>157.71</v>
      </c>
      <c r="AU8" s="46"/>
      <c r="AV8" s="46"/>
      <c r="AW8" s="46"/>
      <c r="AX8" s="46"/>
      <c r="AY8" s="46"/>
      <c r="AZ8" s="46"/>
      <c r="BA8" s="46"/>
      <c r="BB8" s="47">
        <f>データ!$T$6</f>
        <v>79.3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87.34</v>
      </c>
      <c r="J10" s="46"/>
      <c r="K10" s="46"/>
      <c r="L10" s="46"/>
      <c r="M10" s="46"/>
      <c r="N10" s="46"/>
      <c r="O10" s="80"/>
      <c r="P10" s="47">
        <f>データ!$P$6</f>
        <v>98.19</v>
      </c>
      <c r="Q10" s="47"/>
      <c r="R10" s="47"/>
      <c r="S10" s="47"/>
      <c r="T10" s="47"/>
      <c r="U10" s="47"/>
      <c r="V10" s="47"/>
      <c r="W10" s="44">
        <f>データ!$Q$6</f>
        <v>4180</v>
      </c>
      <c r="X10" s="44"/>
      <c r="Y10" s="44"/>
      <c r="Z10" s="44"/>
      <c r="AA10" s="44"/>
      <c r="AB10" s="44"/>
      <c r="AC10" s="44"/>
      <c r="AD10" s="2"/>
      <c r="AE10" s="2"/>
      <c r="AF10" s="2"/>
      <c r="AG10" s="2"/>
      <c r="AH10" s="2"/>
      <c r="AI10" s="2"/>
      <c r="AJ10" s="2"/>
      <c r="AK10" s="2"/>
      <c r="AL10" s="44">
        <f>データ!$U$6</f>
        <v>12171</v>
      </c>
      <c r="AM10" s="44"/>
      <c r="AN10" s="44"/>
      <c r="AO10" s="44"/>
      <c r="AP10" s="44"/>
      <c r="AQ10" s="44"/>
      <c r="AR10" s="44"/>
      <c r="AS10" s="44"/>
      <c r="AT10" s="45">
        <f>データ!$V$6</f>
        <v>59.26</v>
      </c>
      <c r="AU10" s="46"/>
      <c r="AV10" s="46"/>
      <c r="AW10" s="46"/>
      <c r="AX10" s="46"/>
      <c r="AY10" s="46"/>
      <c r="AZ10" s="46"/>
      <c r="BA10" s="46"/>
      <c r="BB10" s="47">
        <f>データ!$W$6</f>
        <v>205.38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E2tCgL3PSPltn/taf0NYMEvBUKzdFDTVgSM/9kSiQWOp7AcpaWphLQGvo6eAmkzTmRRV6j0uLd21d/DE1CmA==" saltValue="/AVBGhU3UsBbC1b9bdDj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64025</v>
      </c>
      <c r="D6" s="20">
        <f t="shared" si="3"/>
        <v>46</v>
      </c>
      <c r="E6" s="20">
        <f t="shared" si="3"/>
        <v>1</v>
      </c>
      <c r="F6" s="20">
        <f t="shared" si="3"/>
        <v>0</v>
      </c>
      <c r="G6" s="20">
        <f t="shared" si="3"/>
        <v>1</v>
      </c>
      <c r="H6" s="20" t="str">
        <f t="shared" si="3"/>
        <v>山形県　白鷹町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87.34</v>
      </c>
      <c r="P6" s="21">
        <f t="shared" si="3"/>
        <v>98.19</v>
      </c>
      <c r="Q6" s="21">
        <f t="shared" si="3"/>
        <v>4180</v>
      </c>
      <c r="R6" s="21">
        <f t="shared" si="3"/>
        <v>12507</v>
      </c>
      <c r="S6" s="21">
        <f t="shared" si="3"/>
        <v>157.71</v>
      </c>
      <c r="T6" s="21">
        <f t="shared" si="3"/>
        <v>79.3</v>
      </c>
      <c r="U6" s="21">
        <f t="shared" si="3"/>
        <v>12171</v>
      </c>
      <c r="V6" s="21">
        <f t="shared" si="3"/>
        <v>59.26</v>
      </c>
      <c r="W6" s="21">
        <f t="shared" si="3"/>
        <v>205.38</v>
      </c>
      <c r="X6" s="22">
        <f>IF(X7="",NA(),X7)</f>
        <v>112.87</v>
      </c>
      <c r="Y6" s="22">
        <f t="shared" ref="Y6:AG6" si="4">IF(Y7="",NA(),Y7)</f>
        <v>113.57</v>
      </c>
      <c r="Z6" s="22">
        <f t="shared" si="4"/>
        <v>112.68</v>
      </c>
      <c r="AA6" s="22">
        <f t="shared" si="4"/>
        <v>108.94</v>
      </c>
      <c r="AB6" s="22">
        <f t="shared" si="4"/>
        <v>109.31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522.11</v>
      </c>
      <c r="AU6" s="22">
        <f t="shared" ref="AU6:BC6" si="6">IF(AU7="",NA(),AU7)</f>
        <v>411.14</v>
      </c>
      <c r="AV6" s="22">
        <f t="shared" si="6"/>
        <v>366.75</v>
      </c>
      <c r="AW6" s="22">
        <f t="shared" si="6"/>
        <v>479.79</v>
      </c>
      <c r="AX6" s="22">
        <f t="shared" si="6"/>
        <v>638.54</v>
      </c>
      <c r="AY6" s="22">
        <f t="shared" si="6"/>
        <v>362.93</v>
      </c>
      <c r="AZ6" s="22">
        <f t="shared" si="6"/>
        <v>371.81</v>
      </c>
      <c r="BA6" s="22">
        <f t="shared" si="6"/>
        <v>384.23</v>
      </c>
      <c r="BB6" s="22">
        <f t="shared" si="6"/>
        <v>364.3</v>
      </c>
      <c r="BC6" s="22">
        <f t="shared" si="6"/>
        <v>378.87</v>
      </c>
      <c r="BD6" s="21" t="str">
        <f>IF(BD7="","",IF(BD7="-","【-】","【"&amp;SUBSTITUTE(TEXT(BD7,"#,##0.00"),"-","△")&amp;"】"))</f>
        <v>【243.36】</v>
      </c>
      <c r="BE6" s="22">
        <f>IF(BE7="",NA(),BE7)</f>
        <v>212.06</v>
      </c>
      <c r="BF6" s="22">
        <f t="shared" ref="BF6:BN6" si="7">IF(BF7="",NA(),BF7)</f>
        <v>183.77</v>
      </c>
      <c r="BG6" s="22">
        <f t="shared" si="7"/>
        <v>152.69</v>
      </c>
      <c r="BH6" s="22">
        <f t="shared" si="7"/>
        <v>136.54</v>
      </c>
      <c r="BI6" s="22">
        <f t="shared" si="7"/>
        <v>120.79</v>
      </c>
      <c r="BJ6" s="22">
        <f t="shared" si="7"/>
        <v>439.05</v>
      </c>
      <c r="BK6" s="22">
        <f t="shared" si="7"/>
        <v>465.85</v>
      </c>
      <c r="BL6" s="22">
        <f t="shared" si="7"/>
        <v>439.43</v>
      </c>
      <c r="BM6" s="22">
        <f t="shared" si="7"/>
        <v>438.41</v>
      </c>
      <c r="BN6" s="22">
        <f t="shared" si="7"/>
        <v>430.23</v>
      </c>
      <c r="BO6" s="21" t="str">
        <f>IF(BO7="","",IF(BO7="-","【-】","【"&amp;SUBSTITUTE(TEXT(BO7,"#,##0.00"),"-","△")&amp;"】"))</f>
        <v>【265.93】</v>
      </c>
      <c r="BP6" s="22">
        <f>IF(BP7="",NA(),BP7)</f>
        <v>106.23</v>
      </c>
      <c r="BQ6" s="22">
        <f t="shared" ref="BQ6:BY6" si="8">IF(BQ7="",NA(),BQ7)</f>
        <v>108.27</v>
      </c>
      <c r="BR6" s="22">
        <f t="shared" si="8"/>
        <v>107.47</v>
      </c>
      <c r="BS6" s="22">
        <f t="shared" si="8"/>
        <v>103.71</v>
      </c>
      <c r="BT6" s="22">
        <f t="shared" si="8"/>
        <v>104.05</v>
      </c>
      <c r="BU6" s="22">
        <f t="shared" si="8"/>
        <v>95.26</v>
      </c>
      <c r="BV6" s="22">
        <f t="shared" si="8"/>
        <v>92.39</v>
      </c>
      <c r="BW6" s="22">
        <f t="shared" si="8"/>
        <v>94.41</v>
      </c>
      <c r="BX6" s="22">
        <f t="shared" si="8"/>
        <v>90.96</v>
      </c>
      <c r="BY6" s="22">
        <f t="shared" si="8"/>
        <v>90.66</v>
      </c>
      <c r="BZ6" s="21" t="str">
        <f>IF(BZ7="","",IF(BZ7="-","【-】","【"&amp;SUBSTITUTE(TEXT(BZ7,"#,##0.00"),"-","△")&amp;"】"))</f>
        <v>【97.82】</v>
      </c>
      <c r="CA6" s="22">
        <f>IF(CA7="",NA(),CA7)</f>
        <v>191.6</v>
      </c>
      <c r="CB6" s="22">
        <f t="shared" ref="CB6:CJ6" si="9">IF(CB7="",NA(),CB7)</f>
        <v>187.7</v>
      </c>
      <c r="CC6" s="22">
        <f t="shared" si="9"/>
        <v>189.25</v>
      </c>
      <c r="CD6" s="22">
        <f t="shared" si="9"/>
        <v>197.21</v>
      </c>
      <c r="CE6" s="22">
        <f t="shared" si="9"/>
        <v>197.19</v>
      </c>
      <c r="CF6" s="22">
        <f t="shared" si="9"/>
        <v>192.82</v>
      </c>
      <c r="CG6" s="22">
        <f t="shared" si="9"/>
        <v>192.98</v>
      </c>
      <c r="CH6" s="22">
        <f t="shared" si="9"/>
        <v>192.13</v>
      </c>
      <c r="CI6" s="22">
        <f t="shared" si="9"/>
        <v>197.04</v>
      </c>
      <c r="CJ6" s="22">
        <f t="shared" si="9"/>
        <v>199.33</v>
      </c>
      <c r="CK6" s="21" t="str">
        <f>IF(CK7="","",IF(CK7="-","【-】","【"&amp;SUBSTITUTE(TEXT(CK7,"#,##0.00"),"-","△")&amp;"】"))</f>
        <v>【177.56】</v>
      </c>
      <c r="CL6" s="22">
        <f>IF(CL7="",NA(),CL7)</f>
        <v>40.29</v>
      </c>
      <c r="CM6" s="22">
        <f t="shared" ref="CM6:CU6" si="10">IF(CM7="",NA(),CM7)</f>
        <v>40.159999999999997</v>
      </c>
      <c r="CN6" s="22">
        <f t="shared" si="10"/>
        <v>40.479999999999997</v>
      </c>
      <c r="CO6" s="22">
        <f t="shared" si="10"/>
        <v>40.78</v>
      </c>
      <c r="CP6" s="22">
        <f t="shared" si="10"/>
        <v>39.97</v>
      </c>
      <c r="CQ6" s="22">
        <f t="shared" si="10"/>
        <v>54.05</v>
      </c>
      <c r="CR6" s="22">
        <f t="shared" si="10"/>
        <v>54.43</v>
      </c>
      <c r="CS6" s="22">
        <f t="shared" si="10"/>
        <v>53.87</v>
      </c>
      <c r="CT6" s="22">
        <f t="shared" si="10"/>
        <v>54.49</v>
      </c>
      <c r="CU6" s="22">
        <f t="shared" si="10"/>
        <v>54.8</v>
      </c>
      <c r="CV6" s="21" t="str">
        <f>IF(CV7="","",IF(CV7="-","【-】","【"&amp;SUBSTITUTE(TEXT(CV7,"#,##0.00"),"-","△")&amp;"】"))</f>
        <v>【59.81】</v>
      </c>
      <c r="CW6" s="22">
        <f>IF(CW7="",NA(),CW7)</f>
        <v>91.55</v>
      </c>
      <c r="CX6" s="22">
        <f t="shared" ref="CX6:DF6" si="11">IF(CX7="",NA(),CX7)</f>
        <v>91.88</v>
      </c>
      <c r="CY6" s="22">
        <f t="shared" si="11"/>
        <v>91.87</v>
      </c>
      <c r="CZ6" s="22">
        <f t="shared" si="11"/>
        <v>88.96</v>
      </c>
      <c r="DA6" s="22">
        <f t="shared" si="11"/>
        <v>89.33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59.71</v>
      </c>
      <c r="DI6" s="22">
        <f t="shared" ref="DI6:DQ6" si="12">IF(DI7="",NA(),DI7)</f>
        <v>60.4</v>
      </c>
      <c r="DJ6" s="22">
        <f t="shared" si="12"/>
        <v>61.88</v>
      </c>
      <c r="DK6" s="22">
        <f t="shared" si="12"/>
        <v>63.49</v>
      </c>
      <c r="DL6" s="22">
        <f t="shared" si="12"/>
        <v>65.23</v>
      </c>
      <c r="DM6" s="22">
        <f t="shared" si="12"/>
        <v>49.12</v>
      </c>
      <c r="DN6" s="22">
        <f t="shared" si="12"/>
        <v>49.39</v>
      </c>
      <c r="DO6" s="22">
        <f t="shared" si="12"/>
        <v>50.75</v>
      </c>
      <c r="DP6" s="22">
        <f t="shared" si="12"/>
        <v>51.72</v>
      </c>
      <c r="DQ6" s="22">
        <f t="shared" si="12"/>
        <v>52.27</v>
      </c>
      <c r="DR6" s="21" t="str">
        <f>IF(DR7="","",IF(DR7="-","【-】","【"&amp;SUBSTITUTE(TEXT(DR7,"#,##0.00"),"-","△")&amp;"】"))</f>
        <v>【52.02】</v>
      </c>
      <c r="DS6" s="22">
        <f>IF(DS7="",NA(),DS7)</f>
        <v>7.61</v>
      </c>
      <c r="DT6" s="22">
        <f t="shared" ref="DT6:EB6" si="13">IF(DT7="",NA(),DT7)</f>
        <v>9.61</v>
      </c>
      <c r="DU6" s="22">
        <f t="shared" si="13"/>
        <v>10.53</v>
      </c>
      <c r="DV6" s="22">
        <f t="shared" si="13"/>
        <v>16</v>
      </c>
      <c r="DW6" s="22">
        <f t="shared" si="13"/>
        <v>18.3</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v>
      </c>
      <c r="EE6" s="21">
        <f t="shared" ref="EE6:EM6" si="14">IF(EE7="",NA(),EE7)</f>
        <v>0</v>
      </c>
      <c r="EF6" s="22">
        <f t="shared" si="14"/>
        <v>0.09</v>
      </c>
      <c r="EG6" s="22">
        <f t="shared" si="14"/>
        <v>0.02</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64025</v>
      </c>
      <c r="D7" s="24">
        <v>46</v>
      </c>
      <c r="E7" s="24">
        <v>1</v>
      </c>
      <c r="F7" s="24">
        <v>0</v>
      </c>
      <c r="G7" s="24">
        <v>1</v>
      </c>
      <c r="H7" s="24" t="s">
        <v>93</v>
      </c>
      <c r="I7" s="24" t="s">
        <v>94</v>
      </c>
      <c r="J7" s="24" t="s">
        <v>95</v>
      </c>
      <c r="K7" s="24" t="s">
        <v>96</v>
      </c>
      <c r="L7" s="24" t="s">
        <v>97</v>
      </c>
      <c r="M7" s="24" t="s">
        <v>98</v>
      </c>
      <c r="N7" s="25" t="s">
        <v>99</v>
      </c>
      <c r="O7" s="25">
        <v>87.34</v>
      </c>
      <c r="P7" s="25">
        <v>98.19</v>
      </c>
      <c r="Q7" s="25">
        <v>4180</v>
      </c>
      <c r="R7" s="25">
        <v>12507</v>
      </c>
      <c r="S7" s="25">
        <v>157.71</v>
      </c>
      <c r="T7" s="25">
        <v>79.3</v>
      </c>
      <c r="U7" s="25">
        <v>12171</v>
      </c>
      <c r="V7" s="25">
        <v>59.26</v>
      </c>
      <c r="W7" s="25">
        <v>205.38</v>
      </c>
      <c r="X7" s="25">
        <v>112.87</v>
      </c>
      <c r="Y7" s="25">
        <v>113.57</v>
      </c>
      <c r="Z7" s="25">
        <v>112.68</v>
      </c>
      <c r="AA7" s="25">
        <v>108.94</v>
      </c>
      <c r="AB7" s="25">
        <v>109.31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522.11</v>
      </c>
      <c r="AU7" s="25">
        <v>411.14</v>
      </c>
      <c r="AV7" s="25">
        <v>366.75</v>
      </c>
      <c r="AW7" s="25">
        <v>479.79</v>
      </c>
      <c r="AX7" s="25">
        <v>638.54</v>
      </c>
      <c r="AY7" s="25">
        <v>362.93</v>
      </c>
      <c r="AZ7" s="25">
        <v>371.81</v>
      </c>
      <c r="BA7" s="25">
        <v>384.23</v>
      </c>
      <c r="BB7" s="25">
        <v>364.3</v>
      </c>
      <c r="BC7" s="25">
        <v>378.87</v>
      </c>
      <c r="BD7" s="25">
        <v>243.36</v>
      </c>
      <c r="BE7" s="25">
        <v>212.06</v>
      </c>
      <c r="BF7" s="25">
        <v>183.77</v>
      </c>
      <c r="BG7" s="25">
        <v>152.69</v>
      </c>
      <c r="BH7" s="25">
        <v>136.54</v>
      </c>
      <c r="BI7" s="25">
        <v>120.79</v>
      </c>
      <c r="BJ7" s="25">
        <v>439.05</v>
      </c>
      <c r="BK7" s="25">
        <v>465.85</v>
      </c>
      <c r="BL7" s="25">
        <v>439.43</v>
      </c>
      <c r="BM7" s="25">
        <v>438.41</v>
      </c>
      <c r="BN7" s="25">
        <v>430.23</v>
      </c>
      <c r="BO7" s="25">
        <v>265.93</v>
      </c>
      <c r="BP7" s="25">
        <v>106.23</v>
      </c>
      <c r="BQ7" s="25">
        <v>108.27</v>
      </c>
      <c r="BR7" s="25">
        <v>107.47</v>
      </c>
      <c r="BS7" s="25">
        <v>103.71</v>
      </c>
      <c r="BT7" s="25">
        <v>104.05</v>
      </c>
      <c r="BU7" s="25">
        <v>95.26</v>
      </c>
      <c r="BV7" s="25">
        <v>92.39</v>
      </c>
      <c r="BW7" s="25">
        <v>94.41</v>
      </c>
      <c r="BX7" s="25">
        <v>90.96</v>
      </c>
      <c r="BY7" s="25">
        <v>90.66</v>
      </c>
      <c r="BZ7" s="25">
        <v>97.82</v>
      </c>
      <c r="CA7" s="25">
        <v>191.6</v>
      </c>
      <c r="CB7" s="25">
        <v>187.7</v>
      </c>
      <c r="CC7" s="25">
        <v>189.25</v>
      </c>
      <c r="CD7" s="25">
        <v>197.21</v>
      </c>
      <c r="CE7" s="25">
        <v>197.19</v>
      </c>
      <c r="CF7" s="25">
        <v>192.82</v>
      </c>
      <c r="CG7" s="25">
        <v>192.98</v>
      </c>
      <c r="CH7" s="25">
        <v>192.13</v>
      </c>
      <c r="CI7" s="25">
        <v>197.04</v>
      </c>
      <c r="CJ7" s="25">
        <v>199.33</v>
      </c>
      <c r="CK7" s="25">
        <v>177.56</v>
      </c>
      <c r="CL7" s="25">
        <v>40.29</v>
      </c>
      <c r="CM7" s="25">
        <v>40.159999999999997</v>
      </c>
      <c r="CN7" s="25">
        <v>40.479999999999997</v>
      </c>
      <c r="CO7" s="25">
        <v>40.78</v>
      </c>
      <c r="CP7" s="25">
        <v>39.97</v>
      </c>
      <c r="CQ7" s="25">
        <v>54.05</v>
      </c>
      <c r="CR7" s="25">
        <v>54.43</v>
      </c>
      <c r="CS7" s="25">
        <v>53.87</v>
      </c>
      <c r="CT7" s="25">
        <v>54.49</v>
      </c>
      <c r="CU7" s="25">
        <v>54.8</v>
      </c>
      <c r="CV7" s="25">
        <v>59.81</v>
      </c>
      <c r="CW7" s="25">
        <v>91.55</v>
      </c>
      <c r="CX7" s="25">
        <v>91.88</v>
      </c>
      <c r="CY7" s="25">
        <v>91.87</v>
      </c>
      <c r="CZ7" s="25">
        <v>88.96</v>
      </c>
      <c r="DA7" s="25">
        <v>89.33</v>
      </c>
      <c r="DB7" s="25">
        <v>80.510000000000005</v>
      </c>
      <c r="DC7" s="25">
        <v>79.44</v>
      </c>
      <c r="DD7" s="25">
        <v>79.489999999999995</v>
      </c>
      <c r="DE7" s="25">
        <v>78.8</v>
      </c>
      <c r="DF7" s="25">
        <v>77.98</v>
      </c>
      <c r="DG7" s="25">
        <v>89.42</v>
      </c>
      <c r="DH7" s="25">
        <v>59.71</v>
      </c>
      <c r="DI7" s="25">
        <v>60.4</v>
      </c>
      <c r="DJ7" s="25">
        <v>61.88</v>
      </c>
      <c r="DK7" s="25">
        <v>63.49</v>
      </c>
      <c r="DL7" s="25">
        <v>65.23</v>
      </c>
      <c r="DM7" s="25">
        <v>49.12</v>
      </c>
      <c r="DN7" s="25">
        <v>49.39</v>
      </c>
      <c r="DO7" s="25">
        <v>50.75</v>
      </c>
      <c r="DP7" s="25">
        <v>51.72</v>
      </c>
      <c r="DQ7" s="25">
        <v>52.27</v>
      </c>
      <c r="DR7" s="25">
        <v>52.02</v>
      </c>
      <c r="DS7" s="25">
        <v>7.61</v>
      </c>
      <c r="DT7" s="25">
        <v>9.61</v>
      </c>
      <c r="DU7" s="25">
        <v>10.53</v>
      </c>
      <c r="DV7" s="25">
        <v>16</v>
      </c>
      <c r="DW7" s="25">
        <v>18.3</v>
      </c>
      <c r="DX7" s="25">
        <v>16.760000000000002</v>
      </c>
      <c r="DY7" s="25">
        <v>18.57</v>
      </c>
      <c r="DZ7" s="25">
        <v>21.14</v>
      </c>
      <c r="EA7" s="25">
        <v>22.12</v>
      </c>
      <c r="EB7" s="25">
        <v>25.67</v>
      </c>
      <c r="EC7" s="25">
        <v>25.37</v>
      </c>
      <c r="ED7" s="25">
        <v>0.1</v>
      </c>
      <c r="EE7" s="25">
        <v>0</v>
      </c>
      <c r="EF7" s="25">
        <v>0.09</v>
      </c>
      <c r="EG7" s="25">
        <v>0.02</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2025-01-24T06:45:11Z</dcterms:created>
  <dcterms:modified xsi:type="dcterms:W3CDTF">2025-03-03T07:50:44Z</dcterms:modified>
  <cp:category/>
</cp:coreProperties>
</file>