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38.224\Public\040 財政状況調査（決算統計）\07　決算統計\決算統計R05\060_照会・回答\01_県\R070303_【依頼_3_10(月)17_00まで】令和５年度財政状況資料集の作成等について\08_完成\"/>
    </mc:Choice>
  </mc:AlternateContent>
  <xr:revisionPtr revIDLastSave="0" documentId="13_ncr:1_{79962D13-71C6-41E5-AF34-D70A46740A89}" xr6:coauthVersionLast="47" xr6:coauthVersionMax="47" xr10:uidLastSave="{00000000-0000-0000-0000-000000000000}"/>
  <bookViews>
    <workbookView xWindow="20370" yWindow="-225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1" i="12" l="1"/>
  <c r="AK34" i="12" l="1"/>
  <c r="AP34" i="12"/>
  <c r="AP33" i="12"/>
  <c r="AK33"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U38" i="10"/>
  <c r="C38" i="10"/>
  <c r="BE37" i="10"/>
  <c r="U37" i="10"/>
  <c r="C37" i="10"/>
  <c r="BE36" i="10"/>
  <c r="BE35" i="10"/>
  <c r="BW34" i="10"/>
  <c r="BE34" i="10"/>
  <c r="C34" i="10"/>
  <c r="BW35" i="10" l="1"/>
  <c r="BW36" i="10" s="1"/>
  <c r="BW37" i="10" s="1"/>
  <c r="BW38" i="10" s="1"/>
  <c r="BW39"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 r="U34" i="10"/>
  <c r="U35" i="10" l="1"/>
  <c r="U36" i="10" s="1"/>
  <c r="AM34" i="10"/>
  <c r="AM35" i="10" s="1"/>
  <c r="AM36" i="10" s="1"/>
  <c r="AM37" i="10" s="1"/>
  <c r="AM38" i="10" s="1"/>
</calcChain>
</file>

<file path=xl/sharedStrings.xml><?xml version="1.0" encoding="utf-8"?>
<sst xmlns="http://schemas.openxmlformats.org/spreadsheetml/2006/main" count="1061" uniqueCount="577">
  <si>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</si>
  <si>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</si>
  <si>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</si>
  <si>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</si>
  <si>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</si>
  <si>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</si>
  <si>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</si>
  <si>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</si>
  <si>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</si>
  <si>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</si>
  <si>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</si>
  <si>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</si>
  <si>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</si>
  <si>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</si>
  <si>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</si>
  <si>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</si>
  <si>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</si>
  <si>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</si>
  <si>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</si>
  <si>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</si>
  <si>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</si>
  <si>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</si>
  <si>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</si>
  <si>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</si>
  <si>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</si>
  <si>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</si>
  <si>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</si>
  <si>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</si>
  <si>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</si>
  <si>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</si>
  <si>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</si>
  <si>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</si>
  <si>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</si>
  <si>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</si>
  <si>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</si>
  <si>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</si>
  <si>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</si>
  <si>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</si>
  <si>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</si>
  <si>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</si>
  <si>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</si>
  <si>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</si>
  <si>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</si>
  <si>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</si>
  <si>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</si>
  <si>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</si>
  <si>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</si>
  <si>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</si>
  <si>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</si>
  <si>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</si>
  <si>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</si>
  <si>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</si>
  <si>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</si>
  <si>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</si>
  <si>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</si>
  <si>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</si>
  <si>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</si>
  <si>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</si>
  <si>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</si>
  <si>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</si>
  <si>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</si>
  <si>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</si>
  <si>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</si>
  <si>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</si>
  <si>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</si>
  <si>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</si>
  <si>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</si>
  <si>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</si>
  <si>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</si>
  <si>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</si>
  <si>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</si>
  <si>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</si>
  <si>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</si>
  <si>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</si>
  <si>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</si>
  <si>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</si>
  <si>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</si>
  <si>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</si>
  <si>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</si>
  <si>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</si>
  <si>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</si>
  <si>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</si>
  <si>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</si>
  <si>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</si>
  <si>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</si>
  <si>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</si>
  <si>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</si>
  <si>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</si>
  <si>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</si>
  <si>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</si>
  <si>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</si>
  <si>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</si>
  <si>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</si>
  <si>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</si>
  <si>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</si>
  <si>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</si>
  <si>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</si>
  <si>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</si>
  <si>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</si>
  <si>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</si>
  <si>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</si>
  <si>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</si>
  <si>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</si>
  <si>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</si>
  <si>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</si>
  <si>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</si>
  <si>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</si>
  <si>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</si>
  <si>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</si>
  <si>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</si>
  <si>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</si>
  <si>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</si>
  <si>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</si>
  <si>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</si>
  <si>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</si>
  <si>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</si>
  <si>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</si>
  <si>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</si>
  <si>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</si>
  <si>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</si>
  <si>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</si>
  <si>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</si>
  <si>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</si>
  <si>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</si>
  <si>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</si>
  <si>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</si>
  <si>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</si>
  <si>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</si>
  <si>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</si>
  <si>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</si>
  <si>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</si>
  <si>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</si>
  <si>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</si>
  <si>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</si>
  <si>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</si>
  <si>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</si>
  <si>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</si>
  <si>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</si>
  <si>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</si>
  <si>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</si>
  <si>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</si>
  <si>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</si>
  <si>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</si>
  <si>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</si>
  <si>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</si>
  <si>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</si>
  <si>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</si>
  <si>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</si>
  <si>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</si>
  <si>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</si>
  <si>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</si>
  <si>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</si>
  <si>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</si>
  <si>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</si>
  <si>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</si>
  <si>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</si>
  <si>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</si>
  <si>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</si>
  <si>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</si>
  <si>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</si>
  <si>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</si>
  <si>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</si>
  <si>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</si>
  <si>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</si>
  <si>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</si>
  <si>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</si>
  <si>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</si>
  <si>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</si>
  <si>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</si>
  <si>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</si>
  <si>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</si>
  <si>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</si>
  <si>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</si>
  <si>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</si>
  <si>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</si>
  <si>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</si>
  <si>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</si>
  <si>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</si>
  <si>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</si>
  <si>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</si>
  <si>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</si>
  <si>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</si>
  <si>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</si>
  <si>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</si>
  <si>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</si>
  <si>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</si>
  <si>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</si>
  <si>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</si>
  <si>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</si>
  <si>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</si>
  <si>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</si>
  <si>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</si>
  <si>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</si>
  <si>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</si>
  <si>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</si>
  <si>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</si>
  <si>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</si>
  <si>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</si>
  <si>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</si>
  <si>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</si>
  <si>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</si>
  <si>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</si>
  <si>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</si>
  <si>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山形県鶴岡市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</si>
  <si>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</si>
  <si>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</si>
  <si>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</si>
  <si>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</si>
  <si>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</si>
  <si>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</si>
  <si>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</si>
  <si>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</si>
  <si>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</si>
  <si>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</si>
  <si>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</si>
  <si>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</si>
  <si>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</si>
  <si>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</si>
  <si>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</si>
  <si>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</si>
  <si>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</si>
  <si>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</si>
  <si>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</si>
  <si>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</si>
  <si>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</si>
  <si>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</si>
  <si>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</si>
  <si>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</si>
  <si>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</si>
  <si>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</si>
  <si>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</si>
  <si>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</si>
  <si>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</si>
  <si>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</si>
  <si>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</si>
  <si>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</si>
  <si>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</si>
  <si>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</si>
  <si>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</si>
  <si>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</si>
  <si>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</si>
  <si>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</si>
  <si>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</si>
  <si>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</si>
  <si>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</si>
  <si>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</si>
  <si>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</si>
  <si>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</si>
  <si>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</si>
  <si>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</si>
  <si>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</si>
  <si>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</si>
  <si>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</si>
  <si>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</si>
  <si>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</si>
  <si>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</si>
  <si>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</si>
  <si>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</si>
  <si>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</si>
  <si>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</si>
  <si>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</si>
  <si>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</si>
  <si>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</si>
  <si>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</si>
  <si>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</si>
  <si>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</si>
  <si>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</si>
  <si>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</si>
  <si>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</si>
  <si>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</si>
  <si>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</si>
  <si>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</si>
  <si>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</si>
  <si>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</si>
  <si>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</si>
  <si>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</si>
  <si>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</si>
  <si>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</si>
  <si>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</si>
  <si>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</si>
  <si>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</si>
  <si>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</si>
  <si>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</si>
  <si>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</si>
  <si>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</si>
  <si>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</si>
  <si>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</si>
  <si>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</si>
  <si>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</si>
  <si>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</si>
  <si>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</si>
  <si>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</si>
  <si>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</si>
  <si>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</si>
  <si>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</si>
  <si>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</si>
  <si>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</si>
  <si>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</si>
  <si>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</si>
  <si>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</si>
  <si>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</si>
  <si>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</si>
  <si>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</si>
  <si>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</si>
  <si>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</si>
  <si>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</si>
  <si>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</si>
  <si>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</si>
  <si>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</si>
  <si>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</si>
  <si>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</si>
  <si>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</si>
  <si>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</si>
  <si>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</si>
  <si>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</si>
  <si>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</si>
  <si>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</si>
  <si>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</si>
  <si>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</si>
  <si>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</si>
  <si>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</si>
  <si>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</si>
  <si>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</si>
  <si>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</si>
  <si>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</si>
  <si>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</si>
  <si>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</si>
  <si>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</si>
  <si>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</si>
  <si>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</si>
  <si>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</si>
  <si>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</si>
  <si>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</si>
  <si>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</si>
  <si>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</si>
  <si>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</si>
  <si>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</si>
  <si>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</si>
  <si>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</si>
  <si>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</si>
  <si>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</si>
  <si>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</si>
  <si>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</si>
  <si>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</si>
  <si>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</si>
  <si>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</si>
  <si>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</si>
  <si>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</si>
  <si>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</si>
  <si>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</si>
  <si>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</si>
  <si>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</si>
  <si>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</si>
  <si>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</si>
  <si>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山形県鶴岡市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</si>
  <si>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</si>
  <si>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</si>
  <si>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</si>
  <si>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</si>
  <si>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</si>
  <si>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</si>
  <si>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</si>
  <si>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</si>
  <si>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</si>
  <si>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</si>
  <si>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</si>
  <si>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</si>
  <si>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</si>
  <si>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</si>
  <si>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</si>
  <si>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</si>
  <si>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</si>
  <si>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</si>
  <si>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</si>
  <si>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</si>
  <si>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</si>
  <si>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</si>
  <si>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</si>
  <si>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</si>
  <si>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</si>
  <si>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</si>
  <si>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</si>
  <si>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</si>
  <si>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</si>
  <si>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</si>
  <si>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</si>
  <si>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</si>
  <si>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</si>
  <si>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</si>
  <si>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</si>
  <si>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</si>
  <si>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</si>
  <si>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</si>
  <si>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</si>
  <si>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</si>
  <si>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</si>
  <si>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公共下水道事業会計</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</si>
  <si>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</si>
  <si>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</si>
  <si>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</si>
  <si>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</si>
  <si>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</si>
  <si>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</si>
  <si>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</si>
  <si>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</si>
  <si>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</si>
  <si>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</si>
  <si>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</si>
  <si>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</si>
  <si>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</si>
  <si>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</si>
  <si>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</si>
  <si>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</si>
  <si>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</si>
  <si>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</si>
  <si>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</si>
  <si>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</si>
  <si>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</si>
  <si>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</si>
  <si>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</si>
  <si>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</si>
  <si>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</si>
  <si>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</si>
  <si>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</si>
  <si>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</si>
  <si>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</si>
  <si>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</si>
  <si>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</si>
  <si>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</si>
  <si>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</si>
  <si>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</si>
  <si>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</si>
  <si>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</si>
  <si>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</si>
  <si>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</si>
  <si>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</si>
  <si>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</si>
  <si>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</si>
  <si>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</si>
  <si>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</si>
  <si>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</si>
  <si>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</si>
  <si>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</si>
  <si>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</si>
  <si>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</si>
  <si>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</si>
  <si>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</si>
  <si>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</si>
  <si>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</si>
  <si>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</si>
  <si>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</si>
  <si>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</si>
  <si>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</si>
  <si>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</si>
  <si>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</si>
  <si>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</si>
  <si>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</si>
  <si>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</si>
  <si>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</si>
  <si>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</si>
  <si>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</si>
  <si>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</si>
  <si>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</si>
  <si>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</si>
  <si>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</si>
  <si>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</si>
  <si>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</si>
  <si>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</si>
  <si>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</si>
  <si>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</si>
  <si>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</si>
  <si>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</si>
  <si>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</si>
  <si>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</si>
  <si>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</si>
  <si>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</si>
  <si>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</si>
  <si>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</si>
  <si>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</si>
  <si>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</si>
  <si>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</si>
  <si>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</si>
  <si>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</si>
  <si>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</si>
  <si>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</si>
  <si>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</si>
  <si>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</si>
  <si>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</si>
  <si>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</si>
  <si>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</si>
  <si>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</si>
  <si>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</si>
  <si>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</si>
  <si>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</si>
  <si>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</si>
  <si>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</si>
  <si>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</si>
  <si>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</si>
  <si>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</si>
  <si>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</si>
  <si>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</si>
  <si>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</si>
  <si>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</si>
  <si>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</si>
  <si>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</si>
  <si>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</si>
  <si>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</si>
  <si>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</si>
  <si>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</si>
  <si>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</si>
  <si>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</si>
  <si>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</si>
  <si>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</si>
  <si>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</si>
  <si>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</si>
  <si>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</si>
  <si>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</si>
  <si>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</si>
  <si>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</si>
  <si>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</si>
  <si>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</si>
  <si>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</si>
  <si>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</si>
  <si>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</si>
  <si>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</si>
  <si>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</si>
  <si>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</si>
  <si>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</si>
  <si>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</si>
  <si>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</si>
  <si>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</si>
  <si>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</si>
  <si>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</si>
  <si>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</si>
  <si>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</si>
  <si>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病院事業会計</t>
  </si>
  <si>
    <t>国民健康保険特別会計</t>
  </si>
  <si>
    <t>公共下水道事業会計</t>
  </si>
  <si>
    <t>一般会計</t>
  </si>
  <si>
    <t>介護保険特別会計</t>
  </si>
  <si>
    <t>集落排水事業会計</t>
  </si>
  <si>
    <t>浄化槽事業会計</t>
  </si>
  <si>
    <t>その他会計（赤字）</t>
  </si>
  <si>
    <t>その他会計（黒字）</t>
  </si>
  <si>
    <t>R01</t>
    <phoneticPr fontId="5"/>
  </si>
  <si>
    <t>R02</t>
    <phoneticPr fontId="5"/>
  </si>
  <si>
    <t>R03</t>
    <phoneticPr fontId="5"/>
  </si>
  <si>
    <t>R04</t>
    <phoneticPr fontId="5"/>
  </si>
  <si>
    <t>R05</t>
    <phoneticPr fontId="5"/>
  </si>
  <si>
    <t>-</t>
    <phoneticPr fontId="2"/>
  </si>
  <si>
    <t>鶴岡市開発公社</t>
    <phoneticPr fontId="2"/>
  </si>
  <si>
    <t>庄内地域産業振興センター</t>
    <phoneticPr fontId="2"/>
  </si>
  <si>
    <t>出羽庄内国際交流財団</t>
    <phoneticPr fontId="2"/>
  </si>
  <si>
    <t>藤島文化スポーツ事業団</t>
    <phoneticPr fontId="2"/>
  </si>
  <si>
    <t>ゆぽか</t>
    <phoneticPr fontId="2"/>
  </si>
  <si>
    <t>月山畜産振興公社</t>
    <phoneticPr fontId="2"/>
  </si>
  <si>
    <t>月山あさひ振興公社</t>
    <phoneticPr fontId="2"/>
  </si>
  <si>
    <t>クアポリス温海</t>
    <phoneticPr fontId="2"/>
  </si>
  <si>
    <t>鶴岡地区クリーン公社</t>
    <phoneticPr fontId="2"/>
  </si>
  <si>
    <t>DEGAM鶴岡ツーリズムビューロー</t>
    <phoneticPr fontId="2"/>
  </si>
  <si>
    <t>-</t>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</si>
  <si>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</si>
  <si>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9" eb="11">
      <t>セイカ</t>
    </rPh>
    <rPh sb="11" eb="13">
      <t>シジョウ</t>
    </rPh>
    <rPh sb="13" eb="15">
      <t>ジギョウ</t>
    </rPh>
    <rPh sb="15" eb="17">
      <t>トクベツ</t>
    </rPh>
    <rPh sb="17" eb="19">
      <t>カイケイ</t>
    </rPh>
    <phoneticPr fontId="2"/>
  </si>
  <si>
    <t>庄内広域行政組合（庄内食肉流通センター事業）</t>
    <rPh sb="9" eb="11">
      <t>ショウナイ</t>
    </rPh>
    <rPh sb="11" eb="13">
      <t>ショクニク</t>
    </rPh>
    <rPh sb="13" eb="15">
      <t>リュウツウ</t>
    </rPh>
    <rPh sb="19" eb="21">
      <t>ジギョウ</t>
    </rPh>
    <phoneticPr fontId="2"/>
  </si>
  <si>
    <t>山形県消防補償等組合</t>
    <phoneticPr fontId="2"/>
  </si>
  <si>
    <t>山形県自治会館管理組合</t>
    <phoneticPr fontId="2"/>
  </si>
  <si>
    <t>山形県市町村職員退職手当組合</t>
    <phoneticPr fontId="2"/>
  </si>
  <si>
    <t>山形県後期高齢者医療広域連合（普通会計分）</t>
    <phoneticPr fontId="2"/>
  </si>
  <si>
    <t>山形県後期高齢者医療広域連合（事業会計分）</t>
    <phoneticPr fontId="2"/>
  </si>
  <si>
    <t>-</t>
    <phoneticPr fontId="2"/>
  </si>
  <si>
    <t>地域振興基金</t>
    <rPh sb="0" eb="2">
      <t>チイキ</t>
    </rPh>
    <rPh sb="2" eb="4">
      <t>シンコウ</t>
    </rPh>
    <rPh sb="4" eb="6">
      <t>キキン</t>
    </rPh>
    <phoneticPr fontId="0"/>
  </si>
  <si>
    <t>公共施設整備基金</t>
    <rPh sb="0" eb="2">
      <t>コウキョウ</t>
    </rPh>
    <rPh sb="2" eb="4">
      <t>シセツ</t>
    </rPh>
    <rPh sb="4" eb="6">
      <t>セイビ</t>
    </rPh>
    <rPh sb="6" eb="8">
      <t>キキン</t>
    </rPh>
    <phoneticPr fontId="0"/>
  </si>
  <si>
    <t>加茂水族館整備振興基金</t>
    <phoneticPr fontId="2"/>
  </si>
  <si>
    <t>地域まちづくり未来基金</t>
    <phoneticPr fontId="2"/>
  </si>
  <si>
    <t>奨学金返済支援基金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</si>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</sst>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31CE-4B52-97F6-2BF1703BD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119498</c:v>
                </c:pt>
                <c:pt idx="1">
                  <c:v>116072</c:v>
                </c:pt>
                <c:pt idx="2">
                  <c:v>67847</c:v>
                </c:pt>
                <c:pt idx="3">
                  <c:v>70823</c:v>
                </c:pt>
                <c:pt idx="4">
                  <c:v>63326</c:v>
                </c:pt>
              </c:numCache>
            </c:numRef>
          </c:val>
          <c:smooth val="0"/>
          <c:extLst>
            <c:ext xmlns:c16="http://schemas.microsoft.com/office/drawing/2014/chart" uri="{C3380CC4-5D6E-409C-BE32-E72D297353CC}">
              <c16:uniqueId val="{00000001-31CE-4B52-97F6-2BF1703BDD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3.31</c:v>
                </c:pt>
                <c:pt idx="1">
                  <c:v>3.39</c:v>
                </c:pt>
                <c:pt idx="2">
                  <c:v>5.37</c:v>
                </c:pt>
                <c:pt idx="3">
                  <c:v>4.3499999999999996</c:v>
                </c:pt>
                <c:pt idx="4">
                  <c:v>2.99</c:v>
                </c:pt>
              </c:numCache>
            </c:numRef>
          </c:val>
          <c:extLst>
            <c:ext xmlns:c16="http://schemas.microsoft.com/office/drawing/2014/chart" uri="{C3380CC4-5D6E-409C-BE32-E72D297353CC}">
              <c16:uniqueId val="{00000000-06E0-4CD6-891A-BC70866AF0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11.62</c:v>
                </c:pt>
                <c:pt idx="1">
                  <c:v>11.46</c:v>
                </c:pt>
                <c:pt idx="2">
                  <c:v>11.57</c:v>
                </c:pt>
                <c:pt idx="3">
                  <c:v>12.62</c:v>
                </c:pt>
                <c:pt idx="4">
                  <c:v>12.5</c:v>
                </c:pt>
              </c:numCache>
            </c:numRef>
          </c:val>
          <c:extLst>
            <c:ext xmlns:c16="http://schemas.microsoft.com/office/drawing/2014/chart" uri="{C3380CC4-5D6E-409C-BE32-E72D297353CC}">
              <c16:uniqueId val="{00000001-06E0-4CD6-891A-BC70866AF0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0.61</c:v>
                </c:pt>
                <c:pt idx="1">
                  <c:v>0.73</c:v>
                </c:pt>
                <c:pt idx="2">
                  <c:v>3.28</c:v>
                </c:pt>
                <c:pt idx="3">
                  <c:v>0.75</c:v>
                </c:pt>
                <c:pt idx="4">
                  <c:v>0.86</c:v>
                </c:pt>
              </c:numCache>
            </c:numRef>
          </c:val>
          <c:smooth val="0"/>
          <c:extLst>
            <c:ext xmlns:c16="http://schemas.microsoft.com/office/drawing/2014/chart" uri="{C3380CC4-5D6E-409C-BE32-E72D297353CC}">
              <c16:uniqueId val="{00000002-06E0-4CD6-891A-BC70866AF0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0-B5FA-4E38-8EDB-FAD0F44F01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FA-4E38-8EDB-FAD0F44F0172}"/>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0.09</c:v>
                </c:pt>
                <c:pt idx="8">
                  <c:v>#N/A</c:v>
                </c:pt>
                <c:pt idx="9">
                  <c:v>0.1</c:v>
                </c:pt>
              </c:numCache>
            </c:numRef>
          </c:val>
          <c:extLst>
            <c:ext xmlns:c16="http://schemas.microsoft.com/office/drawing/2014/chart" uri="{C3380CC4-5D6E-409C-BE32-E72D297353CC}">
              <c16:uniqueId val="{00000002-B5FA-4E38-8EDB-FAD0F44F0172}"/>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0.69</c:v>
                </c:pt>
                <c:pt idx="2">
                  <c:v>#N/A</c:v>
                </c:pt>
                <c:pt idx="3">
                  <c:v>0.76</c:v>
                </c:pt>
                <c:pt idx="4">
                  <c:v>#N/A</c:v>
                </c:pt>
                <c:pt idx="5">
                  <c:v>0.94</c:v>
                </c:pt>
                <c:pt idx="6">
                  <c:v>#N/A</c:v>
                </c:pt>
                <c:pt idx="7">
                  <c:v>1.08</c:v>
                </c:pt>
                <c:pt idx="8">
                  <c:v>#N/A</c:v>
                </c:pt>
                <c:pt idx="9">
                  <c:v>1.39</c:v>
                </c:pt>
              </c:numCache>
            </c:numRef>
          </c:val>
          <c:extLst>
            <c:ext xmlns:c16="http://schemas.microsoft.com/office/drawing/2014/chart" uri="{C3380CC4-5D6E-409C-BE32-E72D297353CC}">
              <c16:uniqueId val="{00000003-B5FA-4E38-8EDB-FAD0F44F017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1.78</c:v>
                </c:pt>
                <c:pt idx="2">
                  <c:v>#N/A</c:v>
                </c:pt>
                <c:pt idx="3">
                  <c:v>1.78</c:v>
                </c:pt>
                <c:pt idx="4">
                  <c:v>#N/A</c:v>
                </c:pt>
                <c:pt idx="5">
                  <c:v>2.84</c:v>
                </c:pt>
                <c:pt idx="6">
                  <c:v>#N/A</c:v>
                </c:pt>
                <c:pt idx="7">
                  <c:v>3.06</c:v>
                </c:pt>
                <c:pt idx="8">
                  <c:v>#N/A</c:v>
                </c:pt>
                <c:pt idx="9">
                  <c:v>2.65</c:v>
                </c:pt>
              </c:numCache>
            </c:numRef>
          </c:val>
          <c:extLst>
            <c:ext xmlns:c16="http://schemas.microsoft.com/office/drawing/2014/chart" uri="{C3380CC4-5D6E-409C-BE32-E72D297353CC}">
              <c16:uniqueId val="{00000004-B5FA-4E38-8EDB-FAD0F44F017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3.18</c:v>
                </c:pt>
                <c:pt idx="2">
                  <c:v>#N/A</c:v>
                </c:pt>
                <c:pt idx="3">
                  <c:v>3.35</c:v>
                </c:pt>
                <c:pt idx="4">
                  <c:v>#N/A</c:v>
                </c:pt>
                <c:pt idx="5">
                  <c:v>5.33</c:v>
                </c:pt>
                <c:pt idx="6">
                  <c:v>#N/A</c:v>
                </c:pt>
                <c:pt idx="7">
                  <c:v>4.3099999999999996</c:v>
                </c:pt>
                <c:pt idx="8">
                  <c:v>#N/A</c:v>
                </c:pt>
                <c:pt idx="9">
                  <c:v>2.96</c:v>
                </c:pt>
              </c:numCache>
            </c:numRef>
          </c:val>
          <c:extLst>
            <c:ext xmlns:c16="http://schemas.microsoft.com/office/drawing/2014/chart" uri="{C3380CC4-5D6E-409C-BE32-E72D297353CC}">
              <c16:uniqueId val="{00000005-B5FA-4E38-8EDB-FAD0F44F017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2.76</c:v>
                </c:pt>
                <c:pt idx="2">
                  <c:v>#N/A</c:v>
                </c:pt>
                <c:pt idx="3">
                  <c:v>3.4</c:v>
                </c:pt>
                <c:pt idx="4">
                  <c:v>#N/A</c:v>
                </c:pt>
                <c:pt idx="5">
                  <c:v>2.3199999999999998</c:v>
                </c:pt>
                <c:pt idx="6">
                  <c:v>#N/A</c:v>
                </c:pt>
                <c:pt idx="7">
                  <c:v>2.75</c:v>
                </c:pt>
                <c:pt idx="8">
                  <c:v>#N/A</c:v>
                </c:pt>
                <c:pt idx="9">
                  <c:v>3.21</c:v>
                </c:pt>
              </c:numCache>
            </c:numRef>
          </c:val>
          <c:extLst>
            <c:ext xmlns:c16="http://schemas.microsoft.com/office/drawing/2014/chart" uri="{C3380CC4-5D6E-409C-BE32-E72D297353CC}">
              <c16:uniqueId val="{00000006-B5FA-4E38-8EDB-FAD0F44F017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3.22</c:v>
                </c:pt>
                <c:pt idx="2">
                  <c:v>#N/A</c:v>
                </c:pt>
                <c:pt idx="3">
                  <c:v>4.22</c:v>
                </c:pt>
                <c:pt idx="4">
                  <c:v>#N/A</c:v>
                </c:pt>
                <c:pt idx="5">
                  <c:v>4.7699999999999996</c:v>
                </c:pt>
                <c:pt idx="6">
                  <c:v>#N/A</c:v>
                </c:pt>
                <c:pt idx="7">
                  <c:v>4.6900000000000004</c:v>
                </c:pt>
                <c:pt idx="8">
                  <c:v>#N/A</c:v>
                </c:pt>
                <c:pt idx="9">
                  <c:v>4.95</c:v>
                </c:pt>
              </c:numCache>
            </c:numRef>
          </c:val>
          <c:extLst>
            <c:ext xmlns:c16="http://schemas.microsoft.com/office/drawing/2014/chart" uri="{C3380CC4-5D6E-409C-BE32-E72D297353CC}">
              <c16:uniqueId val="{00000007-B5FA-4E38-8EDB-FAD0F44F0172}"/>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3.74</c:v>
                </c:pt>
                <c:pt idx="2">
                  <c:v>#N/A</c:v>
                </c:pt>
                <c:pt idx="3">
                  <c:v>4.6100000000000003</c:v>
                </c:pt>
                <c:pt idx="4">
                  <c:v>#N/A</c:v>
                </c:pt>
                <c:pt idx="5">
                  <c:v>5.89</c:v>
                </c:pt>
                <c:pt idx="6">
                  <c:v>#N/A</c:v>
                </c:pt>
                <c:pt idx="7">
                  <c:v>7.76</c:v>
                </c:pt>
                <c:pt idx="8">
                  <c:v>#N/A</c:v>
                </c:pt>
                <c:pt idx="9">
                  <c:v>6.81</c:v>
                </c:pt>
              </c:numCache>
            </c:numRef>
          </c:val>
          <c:extLst>
            <c:ext xmlns:c16="http://schemas.microsoft.com/office/drawing/2014/chart" uri="{C3380CC4-5D6E-409C-BE32-E72D297353CC}">
              <c16:uniqueId val="{00000008-B5FA-4E38-8EDB-FAD0F44F01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13.51</c:v>
                </c:pt>
                <c:pt idx="2">
                  <c:v>#N/A</c:v>
                </c:pt>
                <c:pt idx="3">
                  <c:v>13.17</c:v>
                </c:pt>
                <c:pt idx="4">
                  <c:v>#N/A</c:v>
                </c:pt>
                <c:pt idx="5">
                  <c:v>12.44</c:v>
                </c:pt>
                <c:pt idx="6">
                  <c:v>#N/A</c:v>
                </c:pt>
                <c:pt idx="7">
                  <c:v>12.21</c:v>
                </c:pt>
                <c:pt idx="8">
                  <c:v>#N/A</c:v>
                </c:pt>
                <c:pt idx="9">
                  <c:v>11.43</c:v>
                </c:pt>
              </c:numCache>
            </c:numRef>
          </c:val>
          <c:extLst>
            <c:ext xmlns:c16="http://schemas.microsoft.com/office/drawing/2014/chart" uri="{C3380CC4-5D6E-409C-BE32-E72D297353CC}">
              <c16:uniqueId val="{00000009-B5FA-4E38-8EDB-FAD0F44F01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9253</c:v>
                </c:pt>
                <c:pt idx="5">
                  <c:v>9064</c:v>
                </c:pt>
                <c:pt idx="8">
                  <c:v>9417</c:v>
                </c:pt>
                <c:pt idx="11">
                  <c:v>9486</c:v>
                </c:pt>
                <c:pt idx="14">
                  <c:v>9492</c:v>
                </c:pt>
              </c:numCache>
            </c:numRef>
          </c:val>
          <c:extLst>
            <c:ext xmlns:c16="http://schemas.microsoft.com/office/drawing/2014/chart" uri="{C3380CC4-5D6E-409C-BE32-E72D297353CC}">
              <c16:uniqueId val="{00000000-6BF5-4F1E-98BD-DE218DE0C1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BF5-4F1E-98BD-DE218DE0C1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12</c:v>
                </c:pt>
                <c:pt idx="6">
                  <c:v>5</c:v>
                </c:pt>
                <c:pt idx="9">
                  <c:v>3</c:v>
                </c:pt>
                <c:pt idx="12">
                  <c:v>1</c:v>
                </c:pt>
              </c:numCache>
            </c:numRef>
          </c:val>
          <c:extLst>
            <c:ext xmlns:c16="http://schemas.microsoft.com/office/drawing/2014/chart" uri="{C3380CC4-5D6E-409C-BE32-E72D297353CC}">
              <c16:uniqueId val="{00000002-6BF5-4F1E-98BD-DE218DE0C1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29</c:v>
                </c:pt>
                <c:pt idx="6">
                  <c:v>22</c:v>
                </c:pt>
                <c:pt idx="9">
                  <c:v>11</c:v>
                </c:pt>
                <c:pt idx="12">
                  <c:v>13</c:v>
                </c:pt>
              </c:numCache>
            </c:numRef>
          </c:val>
          <c:extLst>
            <c:ext xmlns:c16="http://schemas.microsoft.com/office/drawing/2014/chart" uri="{C3380CC4-5D6E-409C-BE32-E72D297353CC}">
              <c16:uniqueId val="{00000003-6BF5-4F1E-98BD-DE218DE0C1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3320</c:v>
                </c:pt>
                <c:pt idx="3">
                  <c:v>3166</c:v>
                </c:pt>
                <c:pt idx="6">
                  <c:v>3198</c:v>
                </c:pt>
                <c:pt idx="9">
                  <c:v>3164</c:v>
                </c:pt>
                <c:pt idx="12">
                  <c:v>3148</c:v>
                </c:pt>
              </c:numCache>
            </c:numRef>
          </c:val>
          <c:extLst>
            <c:ext xmlns:c16="http://schemas.microsoft.com/office/drawing/2014/chart" uri="{C3380CC4-5D6E-409C-BE32-E72D297353CC}">
              <c16:uniqueId val="{00000004-6BF5-4F1E-98BD-DE218DE0C1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29</c:v>
                </c:pt>
                <c:pt idx="3">
                  <c:v>27</c:v>
                </c:pt>
                <c:pt idx="6">
                  <c:v>27</c:v>
                </c:pt>
                <c:pt idx="9">
                  <c:v>27</c:v>
                </c:pt>
                <c:pt idx="12">
                  <c:v>27</c:v>
                </c:pt>
              </c:numCache>
            </c:numRef>
          </c:val>
          <c:extLst>
            <c:ext xmlns:c16="http://schemas.microsoft.com/office/drawing/2014/chart" uri="{C3380CC4-5D6E-409C-BE32-E72D297353CC}">
              <c16:uniqueId val="{00000005-6BF5-4F1E-98BD-DE218DE0C1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F5-4F1E-98BD-DE218DE0C1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7719</c:v>
                </c:pt>
                <c:pt idx="3">
                  <c:v>7553</c:v>
                </c:pt>
                <c:pt idx="6">
                  <c:v>8310</c:v>
                </c:pt>
                <c:pt idx="9">
                  <c:v>8748</c:v>
                </c:pt>
                <c:pt idx="12">
                  <c:v>8818</c:v>
                </c:pt>
              </c:numCache>
            </c:numRef>
          </c:val>
          <c:extLst>
            <c:ext xmlns:c16="http://schemas.microsoft.com/office/drawing/2014/chart" uri="{C3380CC4-5D6E-409C-BE32-E72D297353CC}">
              <c16:uniqueId val="{00000007-6BF5-4F1E-98BD-DE218DE0C1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1866</c:v>
                </c:pt>
                <c:pt idx="2">
                  <c:v>#N/A</c:v>
                </c:pt>
                <c:pt idx="3">
                  <c:v>#N/A</c:v>
                </c:pt>
                <c:pt idx="4">
                  <c:v>1723</c:v>
                </c:pt>
                <c:pt idx="5">
                  <c:v>#N/A</c:v>
                </c:pt>
                <c:pt idx="6">
                  <c:v>#N/A</c:v>
                </c:pt>
                <c:pt idx="7">
                  <c:v>2145</c:v>
                </c:pt>
                <c:pt idx="8">
                  <c:v>#N/A</c:v>
                </c:pt>
                <c:pt idx="9">
                  <c:v>#N/A</c:v>
                </c:pt>
                <c:pt idx="10">
                  <c:v>2467</c:v>
                </c:pt>
                <c:pt idx="11">
                  <c:v>#N/A</c:v>
                </c:pt>
                <c:pt idx="12">
                  <c:v>#N/A</c:v>
                </c:pt>
                <c:pt idx="13">
                  <c:v>2515</c:v>
                </c:pt>
                <c:pt idx="14">
                  <c:v>#N/A</c:v>
                </c:pt>
              </c:numCache>
            </c:numRef>
          </c:val>
          <c:smooth val="0"/>
          <c:extLst>
            <c:ext xmlns:c16="http://schemas.microsoft.com/office/drawing/2014/chart" uri="{C3380CC4-5D6E-409C-BE32-E72D297353CC}">
              <c16:uniqueId val="{00000008-6BF5-4F1E-98BD-DE218DE0C1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84150</c:v>
                </c:pt>
                <c:pt idx="5">
                  <c:v>84719</c:v>
                </c:pt>
                <c:pt idx="8">
                  <c:v>81946</c:v>
                </c:pt>
                <c:pt idx="11">
                  <c:v>78404</c:v>
                </c:pt>
                <c:pt idx="14">
                  <c:v>74676</c:v>
                </c:pt>
              </c:numCache>
            </c:numRef>
          </c:val>
          <c:extLst>
            <c:ext xmlns:c16="http://schemas.microsoft.com/office/drawing/2014/chart" uri="{C3380CC4-5D6E-409C-BE32-E72D297353CC}">
              <c16:uniqueId val="{00000000-DB87-4E37-AFB7-EDAFE3BA7F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5445</c:v>
                </c:pt>
                <c:pt idx="5">
                  <c:v>6359</c:v>
                </c:pt>
                <c:pt idx="8">
                  <c:v>6457</c:v>
                </c:pt>
                <c:pt idx="11">
                  <c:v>6285</c:v>
                </c:pt>
                <c:pt idx="14">
                  <c:v>3629</c:v>
                </c:pt>
              </c:numCache>
            </c:numRef>
          </c:val>
          <c:extLst>
            <c:ext xmlns:c16="http://schemas.microsoft.com/office/drawing/2014/chart" uri="{C3380CC4-5D6E-409C-BE32-E72D297353CC}">
              <c16:uniqueId val="{00000001-DB87-4E37-AFB7-EDAFE3BA7F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15386</c:v>
                </c:pt>
                <c:pt idx="5">
                  <c:v>15422</c:v>
                </c:pt>
                <c:pt idx="8">
                  <c:v>15401</c:v>
                </c:pt>
                <c:pt idx="11">
                  <c:v>16211</c:v>
                </c:pt>
                <c:pt idx="14">
                  <c:v>15601</c:v>
                </c:pt>
              </c:numCache>
            </c:numRef>
          </c:val>
          <c:extLst>
            <c:ext xmlns:c16="http://schemas.microsoft.com/office/drawing/2014/chart" uri="{C3380CC4-5D6E-409C-BE32-E72D297353CC}">
              <c16:uniqueId val="{00000002-DB87-4E37-AFB7-EDAFE3BA7F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87-4E37-AFB7-EDAFE3BA7F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87-4E37-AFB7-EDAFE3BA7F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478</c:v>
                </c:pt>
                <c:pt idx="3">
                  <c:v>478</c:v>
                </c:pt>
                <c:pt idx="6">
                  <c:v>434</c:v>
                </c:pt>
                <c:pt idx="9">
                  <c:v>468</c:v>
                </c:pt>
                <c:pt idx="12">
                  <c:v>435</c:v>
                </c:pt>
              </c:numCache>
            </c:numRef>
          </c:val>
          <c:extLst>
            <c:ext xmlns:c16="http://schemas.microsoft.com/office/drawing/2014/chart" uri="{C3380CC4-5D6E-409C-BE32-E72D297353CC}">
              <c16:uniqueId val="{00000005-DB87-4E37-AFB7-EDAFE3BA7F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9947</c:v>
                </c:pt>
                <c:pt idx="3">
                  <c:v>9703</c:v>
                </c:pt>
                <c:pt idx="6">
                  <c:v>9490</c:v>
                </c:pt>
                <c:pt idx="9">
                  <c:v>9358</c:v>
                </c:pt>
                <c:pt idx="12">
                  <c:v>9287</c:v>
                </c:pt>
              </c:numCache>
            </c:numRef>
          </c:val>
          <c:extLst>
            <c:ext xmlns:c16="http://schemas.microsoft.com/office/drawing/2014/chart" uri="{C3380CC4-5D6E-409C-BE32-E72D297353CC}">
              <c16:uniqueId val="{00000006-DB87-4E37-AFB7-EDAFE3BA7F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c:v>
                </c:pt>
                <c:pt idx="3">
                  <c:v>53</c:v>
                </c:pt>
                <c:pt idx="6">
                  <c:v>56</c:v>
                </c:pt>
                <c:pt idx="9">
                  <c:v>72</c:v>
                </c:pt>
                <c:pt idx="12">
                  <c:v>73</c:v>
                </c:pt>
              </c:numCache>
            </c:numRef>
          </c:val>
          <c:extLst>
            <c:ext xmlns:c16="http://schemas.microsoft.com/office/drawing/2014/chart" uri="{C3380CC4-5D6E-409C-BE32-E72D297353CC}">
              <c16:uniqueId val="{00000007-DB87-4E37-AFB7-EDAFE3BA7F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31401</c:v>
                </c:pt>
                <c:pt idx="3">
                  <c:v>29502</c:v>
                </c:pt>
                <c:pt idx="6">
                  <c:v>27472</c:v>
                </c:pt>
                <c:pt idx="9">
                  <c:v>26218</c:v>
                </c:pt>
                <c:pt idx="12">
                  <c:v>25219</c:v>
                </c:pt>
              </c:numCache>
            </c:numRef>
          </c:val>
          <c:extLst>
            <c:ext xmlns:c16="http://schemas.microsoft.com/office/drawing/2014/chart" uri="{C3380CC4-5D6E-409C-BE32-E72D297353CC}">
              <c16:uniqueId val="{00000008-DB87-4E37-AFB7-EDAFE3BA7F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1035</c:v>
                </c:pt>
                <c:pt idx="3">
                  <c:v>945</c:v>
                </c:pt>
                <c:pt idx="6">
                  <c:v>861</c:v>
                </c:pt>
                <c:pt idx="9">
                  <c:v>781</c:v>
                </c:pt>
                <c:pt idx="12">
                  <c:v>780</c:v>
                </c:pt>
              </c:numCache>
            </c:numRef>
          </c:val>
          <c:extLst>
            <c:ext xmlns:c16="http://schemas.microsoft.com/office/drawing/2014/chart" uri="{C3380CC4-5D6E-409C-BE32-E72D297353CC}">
              <c16:uniqueId val="{00000009-DB87-4E37-AFB7-EDAFE3BA7F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78481</c:v>
                </c:pt>
                <c:pt idx="3">
                  <c:v>81486</c:v>
                </c:pt>
                <c:pt idx="6">
                  <c:v>79799</c:v>
                </c:pt>
                <c:pt idx="9">
                  <c:v>76828</c:v>
                </c:pt>
                <c:pt idx="12">
                  <c:v>71859</c:v>
                </c:pt>
              </c:numCache>
            </c:numRef>
          </c:val>
          <c:extLst>
            <c:ext xmlns:c16="http://schemas.microsoft.com/office/drawing/2014/chart" uri="{C3380CC4-5D6E-409C-BE32-E72D297353CC}">
              <c16:uniqueId val="{0000000A-DB87-4E37-AFB7-EDAFE3BA7F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16427</c:v>
                </c:pt>
                <c:pt idx="2">
                  <c:v>#N/A</c:v>
                </c:pt>
                <c:pt idx="3">
                  <c:v>#N/A</c:v>
                </c:pt>
                <c:pt idx="4">
                  <c:v>15668</c:v>
                </c:pt>
                <c:pt idx="5">
                  <c:v>#N/A</c:v>
                </c:pt>
                <c:pt idx="6">
                  <c:v>#N/A</c:v>
                </c:pt>
                <c:pt idx="7">
                  <c:v>14308</c:v>
                </c:pt>
                <c:pt idx="8">
                  <c:v>#N/A</c:v>
                </c:pt>
                <c:pt idx="9">
                  <c:v>#N/A</c:v>
                </c:pt>
                <c:pt idx="10">
                  <c:v>12826</c:v>
                </c:pt>
                <c:pt idx="11">
                  <c:v>#N/A</c:v>
                </c:pt>
                <c:pt idx="12">
                  <c:v>#N/A</c:v>
                </c:pt>
                <c:pt idx="13">
                  <c:v>13747</c:v>
                </c:pt>
                <c:pt idx="14">
                  <c:v>#N/A</c:v>
                </c:pt>
              </c:numCache>
            </c:numRef>
          </c:val>
          <c:smooth val="0"/>
          <c:extLst>
            <c:ext xmlns:c16="http://schemas.microsoft.com/office/drawing/2014/chart" uri="{C3380CC4-5D6E-409C-BE32-E72D297353CC}">
              <c16:uniqueId val="{0000000B-DB87-4E37-AFB7-EDAFE3BA7F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4676</c:v>
                </c:pt>
                <c:pt idx="1">
                  <c:v>5041</c:v>
                </c:pt>
                <c:pt idx="2">
                  <c:v>5046</c:v>
                </c:pt>
              </c:numCache>
            </c:numRef>
          </c:val>
          <c:extLst>
            <c:ext xmlns:c16="http://schemas.microsoft.com/office/drawing/2014/chart" uri="{C3380CC4-5D6E-409C-BE32-E72D297353CC}">
              <c16:uniqueId val="{00000000-5A60-416E-BE32-914AB4E148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4101</c:v>
                </c:pt>
                <c:pt idx="1">
                  <c:v>4300</c:v>
                </c:pt>
                <c:pt idx="2">
                  <c:v>4316</c:v>
                </c:pt>
              </c:numCache>
            </c:numRef>
          </c:val>
          <c:extLst>
            <c:ext xmlns:c16="http://schemas.microsoft.com/office/drawing/2014/chart" uri="{C3380CC4-5D6E-409C-BE32-E72D297353CC}">
              <c16:uniqueId val="{00000001-5A60-416E-BE32-914AB4E148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8711</c:v>
                </c:pt>
                <c:pt idx="1">
                  <c:v>8246</c:v>
                </c:pt>
                <c:pt idx="2">
                  <c:v>7081</c:v>
                </c:pt>
              </c:numCache>
            </c:numRef>
          </c:val>
          <c:extLst>
            <c:ext xmlns:c16="http://schemas.microsoft.com/office/drawing/2014/chart" uri="{C3380CC4-5D6E-409C-BE32-E72D297353CC}">
              <c16:uniqueId val="{00000002-5A60-416E-BE32-914AB4E148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118,692
117,828
1,311.51
76,868,533
75,591,187
1,207,453
40,361,444
71,859,434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市町村合併後の財政需要に対して、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個人・法人の市民税や、固定資産税などの自主財源の割合が低位にあることなどから、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と類似団体平均を下回って推移している。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今後も、鶴岡市行財政改革推進プランに基づき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、安定的な収入の確保のため、税源のかん養、市税などの徴収率向上とともに、歳出では義務的経費を含めた経常経費の一層の見直しを図り、健全な財政運営に向けた取り組みを強化していく。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などが増となった一方で、経常の維持補修費・物件費・公債費等が増加したことにより、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自立支援給付事業や社会福祉費関係の繰出金、老朽化した施設の維持管理費などが増加傾向にあることから、今後も経常経費の削減に努め、より弾力性のある財政構造を目指していく。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64</xdr:row>
      <xdr:rowOff>157339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497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52211</xdr:rowOff>
    </xdr:from>
    <xdr:to>
      <xdr:col>19</xdr:col>
      <xdr:colOff>133350</xdr:colOff>
      <xdr:row>64</xdr:row>
      <xdr:rowOff>76905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39211"/>
          <a:ext cx="889000" cy="7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52211</xdr:rowOff>
    </xdr:from>
    <xdr:to>
      <xdr:col>15</xdr:col>
      <xdr:colOff>82550</xdr:colOff>
      <xdr:row>61</xdr:row>
      <xdr:rowOff>108655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392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19349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108655</xdr:rowOff>
    </xdr:from>
    <xdr:to>
      <xdr:col>11</xdr:col>
      <xdr:colOff>31750</xdr:colOff>
      <xdr:row>62</xdr:row>
      <xdr:rowOff>98072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6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82849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106539</xdr:rowOff>
    </xdr:from>
    <xdr:to>
      <xdr:col>23</xdr:col>
      <xdr:colOff>184150</xdr:colOff>
      <xdr:row>65</xdr:row>
      <xdr:rowOff>36689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78616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5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1411</xdr:rowOff>
    </xdr:from>
    <xdr:to>
      <xdr:col>15</xdr:col>
      <xdr:colOff>133350</xdr:colOff>
      <xdr:row>60</xdr:row>
      <xdr:rowOff>103011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87788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57855</xdr:rowOff>
    </xdr:from>
    <xdr:to>
      <xdr:col>11</xdr:col>
      <xdr:colOff>82550</xdr:colOff>
      <xdr:row>61</xdr:row>
      <xdr:rowOff>159455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169632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47272</xdr:rowOff>
    </xdr:from>
    <xdr:to>
      <xdr:col>7</xdr:col>
      <xdr:colOff>31750</xdr:colOff>
      <xdr:row>62</xdr:row>
      <xdr:rowOff>148872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159049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施設の光熱費や燃料費の増などにより、前年度と比べ人口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200">
              <a:solidFill>
                <a:srgbClr val="FF0000"/>
              </a:solidFill>
              <a:effectLst/>
              <a:latin typeface="ＭＳ Ｐゴシック" panose="020B0600070205080204" pitchFamily="50" charset="-128"/>
              <a:ea typeface="ＭＳ Ｐゴシック" panose="020B0600070205080204" pitchFamily="50" charset="-128"/>
              <a:cs typeface="+mn-cs"/>
            </a:rPr>
            <a:t>1,256</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類似団体と比較しても高い水準にあることから、引き続き内部管理経費の節減を進めるなど経費の削減に努めていく。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41374</xdr:rowOff>
    </xdr:from>
    <xdr:to>
      <xdr:col>23</xdr:col>
      <xdr:colOff>133350</xdr:colOff>
      <xdr:row>87</xdr:row>
      <xdr:rowOff>60316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957524"/>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72431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474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31466</xdr:rowOff>
    </xdr:from>
    <xdr:to>
      <xdr:col>19</xdr:col>
      <xdr:colOff>133350</xdr:colOff>
      <xdr:row>87</xdr:row>
      <xdr:rowOff>41374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947616"/>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142963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373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160454</xdr:rowOff>
    </xdr:from>
    <xdr:to>
      <xdr:col>15</xdr:col>
      <xdr:colOff>82550</xdr:colOff>
      <xdr:row>87</xdr:row>
      <xdr:rowOff>31466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733704"/>
          <a:ext cx="889000" cy="2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61961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29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86954</xdr:rowOff>
    </xdr:from>
    <xdr:to>
      <xdr:col>11</xdr:col>
      <xdr:colOff>31750</xdr:colOff>
      <xdr:row>85</xdr:row>
      <xdr:rowOff>160454</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488754"/>
          <a:ext cx="889000" cy="24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151044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03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9516</xdr:rowOff>
    </xdr:from>
    <xdr:to>
      <xdr:col>23</xdr:col>
      <xdr:colOff>184150</xdr:colOff>
      <xdr:row>87</xdr:row>
      <xdr:rowOff>111116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9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153043</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89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162024</xdr:rowOff>
    </xdr:from>
    <xdr:to>
      <xdr:col>19</xdr:col>
      <xdr:colOff>184150</xdr:colOff>
      <xdr:row>87</xdr:row>
      <xdr:rowOff>92174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9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76951</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99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152116</xdr:rowOff>
    </xdr:from>
    <xdr:to>
      <xdr:col>15</xdr:col>
      <xdr:colOff>133350</xdr:colOff>
      <xdr:row>87</xdr:row>
      <xdr:rowOff>82266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8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67043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98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109654</xdr:rowOff>
    </xdr:from>
    <xdr:to>
      <xdr:col>11</xdr:col>
      <xdr:colOff>82550</xdr:colOff>
      <xdr:row>86</xdr:row>
      <xdr:rowOff>39804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6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24581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76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36154</xdr:rowOff>
    </xdr:from>
    <xdr:to>
      <xdr:col>7</xdr:col>
      <xdr:colOff>31750</xdr:colOff>
      <xdr:row>84</xdr:row>
      <xdr:rowOff>137754</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4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122531</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5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給料表の水準の相違及び現給保障の状況により、令和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年度は類似団体の平均より高い数値となっている。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52599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5290800" y="1539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138793</xdr:rowOff>
    </xdr:from>
    <xdr:to>
      <xdr:col>72</xdr:col>
      <xdr:colOff>203200</xdr:colOff>
      <xdr:row>90</xdr:row>
      <xdr:rowOff>1814</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90</xdr:row>
      <xdr:rowOff>1814</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53978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月の市町村合併により、類似団体の平均を上回っている。組織機構の再編や事務事業の見直し、民間委託の推進により、職員数は減少傾向にあるが、依然として高水準にある。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年度の間に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153458</xdr:rowOff>
    </xdr:from>
    <xdr:to>
      <xdr:col>81</xdr:col>
      <xdr:colOff>44450</xdr:colOff>
      <xdr:row>66</xdr:row>
      <xdr:rowOff>46355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129770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129329</xdr:rowOff>
    </xdr:from>
    <xdr:to>
      <xdr:col>77</xdr:col>
      <xdr:colOff>44450</xdr:colOff>
      <xdr:row>65</xdr:row>
      <xdr:rowOff>153458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127357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129329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1221296"/>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65</xdr:row>
      <xdr:rowOff>81069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3512800" y="112212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167005</xdr:rowOff>
    </xdr:from>
    <xdr:to>
      <xdr:col>81</xdr:col>
      <xdr:colOff>95250</xdr:colOff>
      <xdr:row>66</xdr:row>
      <xdr:rowOff>97155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139082</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102658</xdr:rowOff>
    </xdr:from>
    <xdr:to>
      <xdr:col>77</xdr:col>
      <xdr:colOff>95250</xdr:colOff>
      <xdr:row>66</xdr:row>
      <xdr:rowOff>32808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17585</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78529</xdr:rowOff>
    </xdr:from>
    <xdr:to>
      <xdr:col>73</xdr:col>
      <xdr:colOff>44450</xdr:colOff>
      <xdr:row>66</xdr:row>
      <xdr:rowOff>8679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164906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30269</xdr:rowOff>
    </xdr:from>
    <xdr:to>
      <xdr:col>64</xdr:col>
      <xdr:colOff>152400</xdr:colOff>
      <xdr:row>65</xdr:row>
      <xdr:rowOff>131869</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116646</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大規模投資事業の元金償還の開始により、前年度に比べ</a:t>
          </a:r>
          <a:r>
            <a:rPr kumimoji="1" lang="en-US" altLang="ja-JP" sz="1300">
              <a:solidFill>
                <a:srgbClr val="FF0000"/>
              </a:solidFill>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148590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217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92287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44027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114317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起債発行額の減及び繰上償還により地方債残高が減少した一方で、市債の償還に対する普通交付税の算入見込額も減少しており、前年度に比べ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今後、市債の繰上償還による市債残高の低減や、適正な債務負担行為の設定のほか、適正なプライオリティと費用対効果に基づく投資事業の実施などにより、将来負担の軽減に努めていく。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38826</xdr:rowOff>
    </xdr:from>
    <xdr:to>
      <xdr:col>81</xdr:col>
      <xdr:colOff>44450</xdr:colOff>
      <xdr:row>16</xdr:row>
      <xdr:rowOff>66403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179800" y="27820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38826</xdr:rowOff>
    </xdr:from>
    <xdr:to>
      <xdr:col>77</xdr:col>
      <xdr:colOff>44450</xdr:colOff>
      <xdr:row>16</xdr:row>
      <xdr:rowOff>84788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278202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16</xdr:row>
      <xdr:rowOff>150283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827988"/>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126110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150283</xdr:rowOff>
    </xdr:from>
    <xdr:to>
      <xdr:col>68</xdr:col>
      <xdr:colOff>152400</xdr:colOff>
      <xdr:row>17</xdr:row>
      <xdr:rowOff>23646</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8934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15603</xdr:rowOff>
    </xdr:from>
    <xdr:to>
      <xdr:col>81</xdr:col>
      <xdr:colOff>95250</xdr:colOff>
      <xdr:row>16</xdr:row>
      <xdr:rowOff>117203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159130</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73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159476</xdr:rowOff>
    </xdr:from>
    <xdr:to>
      <xdr:col>77</xdr:col>
      <xdr:colOff>95250</xdr:colOff>
      <xdr:row>16</xdr:row>
      <xdr:rowOff>89626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145765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54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14410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144296</xdr:rowOff>
    </xdr:from>
    <xdr:to>
      <xdr:col>64</xdr:col>
      <xdr:colOff>152400</xdr:colOff>
      <xdr:row>17</xdr:row>
      <xdr:rowOff>74446</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59223</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118,692
117,828
1,311.51
76,868,533
75,591,187
1,207,453
40,361,444
71,859,434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給料表や勤勉手当の増改定等により職員給が増加したことにより、人件費に係る経常収支比率は前年度と比較して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類似団体と比較すると高い水準となっていることから、更なる組織機構の見直しや民間委託の推進により定員の適正化に努める。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06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49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物価高騰対策として実施した給食費の無償化に伴う給食提供にかかる経費の一般財源分の増、各施設の光熱費等の増などにより、物件費に係る経常収支比率は前年度より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31750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4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16</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9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31750</xdr:rowOff>
    </xdr:from>
    <xdr:to>
      <xdr:col>73</xdr:col>
      <xdr:colOff>180975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143527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31750</xdr:rowOff>
    </xdr:from>
    <xdr:to>
      <xdr:col>69</xdr:col>
      <xdr:colOff>92075</xdr:colOff>
      <xdr:row>15</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32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152400</xdr:rowOff>
    </xdr:from>
    <xdr:to>
      <xdr:col>78</xdr:col>
      <xdr:colOff>120650</xdr:colOff>
      <xdr:row>16</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1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152400</xdr:rowOff>
    </xdr:from>
    <xdr:to>
      <xdr:col>69</xdr:col>
      <xdr:colOff>142875</xdr:colOff>
      <xdr:row>14</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教育・保育給付事業の増加などにより、扶助費に係る経常収支比率は、前年度より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全体の傾向としては、医療扶助等の各種扶助費の増加や自立支援給付費などが増加しており、扶助費総額の増加傾向は今後も続くものと予測される。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49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小雪により除雪対策にかかる経常経費が減少したことなどにより、その他に係る経常収支比率は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4535</xdr:rowOff>
    </xdr:from>
    <xdr:to>
      <xdr:col>82</xdr:col>
      <xdr:colOff>107950</xdr:colOff>
      <xdr:row>61</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6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180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180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コロナ・インフルエンザの持続的流行による休日診療における診療報酬増に伴う一般財源の減等により、補助費等に係る経常収支比率は前年度より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　</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334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公債費に係る経常収支比率は先端研究産業支援センター拡張事業等の元金償還が始まったことに加え、繰上償還を実施したことから、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今後も引き続き大型事業が控えていることから、公債費の高止まりが予測されるが、投資事業の計画的実施や将来負担の軽減策を講じながら、公債費の適正管理に努めていく。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78014</xdr:rowOff>
    </xdr:from>
    <xdr:to>
      <xdr:col>24</xdr:col>
      <xdr:colOff>25400</xdr:colOff>
      <xdr:row>80</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794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136270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33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80</xdr:row>
      <xdr:rowOff>78014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6198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125384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75293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53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79</xdr:row>
      <xdr:rowOff>42636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32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38100</xdr:rowOff>
    </xdr:from>
    <xdr:to>
      <xdr:col>24</xdr:col>
      <xdr:colOff>76200</xdr:colOff>
      <xdr:row>80</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24493</xdr:rowOff>
    </xdr:from>
    <xdr:to>
      <xdr:col>15</xdr:col>
      <xdr:colOff>149225</xdr:colOff>
      <xdr:row>79</xdr:row>
      <xdr:rowOff>126093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110870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135164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82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77</xdr:row>
      <xdr:rowOff>80736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879615"/>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127198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76</xdr:row>
      <xdr:rowOff>121557</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8796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121557</xdr:rowOff>
    </xdr:from>
    <xdr:to>
      <xdr:col>69</xdr:col>
      <xdr:colOff>92075</xdr:colOff>
      <xdr:row>77</xdr:row>
      <xdr:rowOff>26307</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151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141515</xdr:rowOff>
    </xdr:from>
    <xdr:to>
      <xdr:col>74</xdr:col>
      <xdr:colOff>31750</xdr:colOff>
      <xdr:row>75</xdr:row>
      <xdr:rowOff>71665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81842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70757</xdr:rowOff>
    </xdr:from>
    <xdr:to>
      <xdr:col>69</xdr:col>
      <xdr:colOff>142875</xdr:colOff>
      <xdr:row>77</xdr:row>
      <xdr:rowOff>907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146957</xdr:rowOff>
    </xdr:from>
    <xdr:to>
      <xdr:col>65</xdr:col>
      <xdr:colOff>53975</xdr:colOff>
      <xdr:row>77</xdr:row>
      <xdr:rowOff>77107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87284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171386</xdr:rowOff>
    </xdr:from>
    <xdr:to>
      <xdr:col>29</xdr:col>
      <xdr:colOff>127000</xdr:colOff>
      <xdr:row>13</xdr:row>
      <xdr:rowOff>122504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6411"/>
          <a:ext cx="647700" cy="122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122504</xdr:rowOff>
    </xdr:from>
    <xdr:to>
      <xdr:col>26</xdr:col>
      <xdr:colOff>50800</xdr:colOff>
      <xdr:row>14</xdr:row>
      <xdr:rowOff>18986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8979"/>
          <a:ext cx="698500" cy="6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18986</xdr:rowOff>
    </xdr:from>
    <xdr:to>
      <xdr:col>22</xdr:col>
      <xdr:colOff>114300</xdr:colOff>
      <xdr:row>14</xdr:row>
      <xdr:rowOff>77813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6911"/>
          <a:ext cx="6985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77813</xdr:rowOff>
    </xdr:from>
    <xdr:to>
      <xdr:col>18</xdr:col>
      <xdr:colOff>177800</xdr:colOff>
      <xdr:row>14</xdr:row>
      <xdr:rowOff>144488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5738"/>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120586</xdr:rowOff>
    </xdr:from>
    <xdr:to>
      <xdr:col>29</xdr:col>
      <xdr:colOff>177800</xdr:colOff>
      <xdr:row>13</xdr:row>
      <xdr:rowOff>50736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137113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7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71704</xdr:rowOff>
    </xdr:from>
    <xdr:to>
      <xdr:col>26</xdr:col>
      <xdr:colOff>101600</xdr:colOff>
      <xdr:row>14</xdr:row>
      <xdr:rowOff>1854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139636</xdr:rowOff>
    </xdr:from>
    <xdr:to>
      <xdr:col>22</xdr:col>
      <xdr:colOff>165100</xdr:colOff>
      <xdr:row>14</xdr:row>
      <xdr:rowOff>69786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79963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27013</xdr:rowOff>
    </xdr:from>
    <xdr:to>
      <xdr:col>19</xdr:col>
      <xdr:colOff>38100</xdr:colOff>
      <xdr:row>14</xdr:row>
      <xdr:rowOff>128613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7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138790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93688</xdr:rowOff>
    </xdr:from>
    <xdr:to>
      <xdr:col>15</xdr:col>
      <xdr:colOff>101600</xdr:colOff>
      <xdr:row>15</xdr:row>
      <xdr:rowOff>23838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34015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324674</xdr:rowOff>
    </xdr:from>
    <xdr:to>
      <xdr:col>29</xdr:col>
      <xdr:colOff>127000</xdr:colOff>
      <xdr:row>35</xdr:row>
      <xdr:rowOff>5025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124"/>
          <a:ext cx="647700" cy="2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309450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5025</xdr:rowOff>
    </xdr:from>
    <xdr:to>
      <xdr:col>26</xdr:col>
      <xdr:colOff>50800</xdr:colOff>
      <xdr:row>35</xdr:row>
      <xdr:rowOff>101005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15375"/>
          <a:ext cx="698500" cy="9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101005</xdr:rowOff>
    </xdr:from>
    <xdr:to>
      <xdr:col>22</xdr:col>
      <xdr:colOff>114300</xdr:colOff>
      <xdr:row>35</xdr:row>
      <xdr:rowOff>219975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1355"/>
          <a:ext cx="698500" cy="118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188592</xdr:rowOff>
    </xdr:from>
    <xdr:to>
      <xdr:col>18</xdr:col>
      <xdr:colOff>177800</xdr:colOff>
      <xdr:row>35</xdr:row>
      <xdr:rowOff>219975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9894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273874</xdr:rowOff>
    </xdr:from>
    <xdr:to>
      <xdr:col>29</xdr:col>
      <xdr:colOff>177800</xdr:colOff>
      <xdr:row>35</xdr:row>
      <xdr:rowOff>32574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118951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297125</xdr:rowOff>
    </xdr:from>
    <xdr:to>
      <xdr:col>26</xdr:col>
      <xdr:colOff>101600</xdr:colOff>
      <xdr:row>35</xdr:row>
      <xdr:rowOff>55825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40602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5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50205</xdr:rowOff>
    </xdr:from>
    <xdr:to>
      <xdr:col>22</xdr:col>
      <xdr:colOff>165100</xdr:colOff>
      <xdr:row>35</xdr:row>
      <xdr:rowOff>151805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136582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4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169175</xdr:rowOff>
    </xdr:from>
    <xdr:to>
      <xdr:col>19</xdr:col>
      <xdr:colOff>38100</xdr:colOff>
      <xdr:row>35</xdr:row>
      <xdr:rowOff>270775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255552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137792</xdr:rowOff>
    </xdr:from>
    <xdr:to>
      <xdr:col>15</xdr:col>
      <xdr:colOff>101600</xdr:colOff>
      <xdr:row>35</xdr:row>
      <xdr:rowOff>239392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4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118,692
117,828
1,311.51
76,868,533
75,591,187
1,207,453
40,361,444
71,859,434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99276</xdr:rowOff>
    </xdr:from>
    <xdr:to>
      <xdr:col>24</xdr:col>
      <xdr:colOff>63500</xdr:colOff>
      <xdr:row>33</xdr:row>
      <xdr:rowOff>34392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85676"/>
          <a:ext cx="8382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60850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61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34392</xdr:rowOff>
    </xdr:from>
    <xdr:to>
      <xdr:col>19</xdr:col>
      <xdr:colOff>177800</xdr:colOff>
      <xdr:row>33</xdr:row>
      <xdr:rowOff>96190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92242"/>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96190</xdr:rowOff>
    </xdr:from>
    <xdr:to>
      <xdr:col>15</xdr:col>
      <xdr:colOff>50800</xdr:colOff>
      <xdr:row>33</xdr:row>
      <xdr:rowOff>151625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54040"/>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102226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151625</xdr:rowOff>
    </xdr:from>
    <xdr:to>
      <xdr:col>10</xdr:col>
      <xdr:colOff>114300</xdr:colOff>
      <xdr:row>35</xdr:row>
      <xdr:rowOff>105829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9475"/>
          <a:ext cx="889000" cy="2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111523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48476</xdr:rowOff>
    </xdr:from>
    <xdr:to>
      <xdr:col>24</xdr:col>
      <xdr:colOff>114300</xdr:colOff>
      <xdr:row>32</xdr:row>
      <xdr:rowOff>150076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71353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155042</xdr:rowOff>
    </xdr:from>
    <xdr:to>
      <xdr:col>20</xdr:col>
      <xdr:colOff>38100</xdr:colOff>
      <xdr:row>33</xdr:row>
      <xdr:rowOff>85192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101719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45390</xdr:rowOff>
    </xdr:from>
    <xdr:to>
      <xdr:col>15</xdr:col>
      <xdr:colOff>101600</xdr:colOff>
      <xdr:row>33</xdr:row>
      <xdr:rowOff>146990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163517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100825</xdr:rowOff>
    </xdr:from>
    <xdr:to>
      <xdr:col>10</xdr:col>
      <xdr:colOff>165100</xdr:colOff>
      <xdr:row>34</xdr:row>
      <xdr:rowOff>30975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47502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55029</xdr:rowOff>
    </xdr:from>
    <xdr:to>
      <xdr:col>6</xdr:col>
      <xdr:colOff>38100</xdr:colOff>
      <xdr:row>35</xdr:row>
      <xdr:rowOff>156629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84512</xdr:rowOff>
    </xdr:from>
    <xdr:to>
      <xdr:col>24</xdr:col>
      <xdr:colOff>63500</xdr:colOff>
      <xdr:row>54</xdr:row>
      <xdr:rowOff>116611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42812"/>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116611</xdr:rowOff>
    </xdr:from>
    <xdr:to>
      <xdr:col>19</xdr:col>
      <xdr:colOff>177800</xdr:colOff>
      <xdr:row>55</xdr:row>
      <xdr:rowOff>35458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74911"/>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35458</xdr:rowOff>
    </xdr:from>
    <xdr:to>
      <xdr:col>15</xdr:col>
      <xdr:colOff>50800</xdr:colOff>
      <xdr:row>55</xdr:row>
      <xdr:rowOff>169990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65208"/>
          <a:ext cx="889000" cy="1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169990</xdr:rowOff>
    </xdr:from>
    <xdr:to>
      <xdr:col>10</xdr:col>
      <xdr:colOff>114300</xdr:colOff>
      <xdr:row>56</xdr:row>
      <xdr:rowOff>10655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9740"/>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33712</xdr:rowOff>
    </xdr:from>
    <xdr:to>
      <xdr:col>24</xdr:col>
      <xdr:colOff>114300</xdr:colOff>
      <xdr:row>54</xdr:row>
      <xdr:rowOff>135312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65811</xdr:rowOff>
    </xdr:from>
    <xdr:to>
      <xdr:col>20</xdr:col>
      <xdr:colOff>38100</xdr:colOff>
      <xdr:row>54</xdr:row>
      <xdr:rowOff>167411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156108</xdr:rowOff>
    </xdr:from>
    <xdr:to>
      <xdr:col>15</xdr:col>
      <xdr:colOff>101600</xdr:colOff>
      <xdr:row>55</xdr:row>
      <xdr:rowOff>86258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77385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119190</xdr:rowOff>
    </xdr:from>
    <xdr:to>
      <xdr:col>10</xdr:col>
      <xdr:colOff>165100</xdr:colOff>
      <xdr:row>56</xdr:row>
      <xdr:rowOff>49340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65867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131305</xdr:rowOff>
    </xdr:from>
    <xdr:to>
      <xdr:col>6</xdr:col>
      <xdr:colOff>38100</xdr:colOff>
      <xdr:row>56</xdr:row>
      <xdr:rowOff>61455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77982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94300</xdr:rowOff>
    </xdr:from>
    <xdr:to>
      <xdr:col>24</xdr:col>
      <xdr:colOff>63500</xdr:colOff>
      <xdr:row>74</xdr:row>
      <xdr:rowOff>73452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610150"/>
          <a:ext cx="8382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28922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160868</xdr:rowOff>
    </xdr:from>
    <xdr:to>
      <xdr:col>19</xdr:col>
      <xdr:colOff>177800</xdr:colOff>
      <xdr:row>73</xdr:row>
      <xdr:rowOff>94300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333818"/>
          <a:ext cx="889000" cy="2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149761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17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160868</xdr:rowOff>
    </xdr:from>
    <xdr:to>
      <xdr:col>15</xdr:col>
      <xdr:colOff>50800</xdr:colOff>
      <xdr:row>73</xdr:row>
      <xdr:rowOff>102346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333818"/>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109938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102346</xdr:rowOff>
    </xdr:from>
    <xdr:to>
      <xdr:col>10</xdr:col>
      <xdr:colOff>114300</xdr:colOff>
      <xdr:row>75</xdr:row>
      <xdr:rowOff>145004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618196"/>
          <a:ext cx="889000" cy="38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49496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22652</xdr:rowOff>
    </xdr:from>
    <xdr:to>
      <xdr:col>24</xdr:col>
      <xdr:colOff>114300</xdr:colOff>
      <xdr:row>74</xdr:row>
      <xdr:rowOff>124252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45529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5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43500</xdr:rowOff>
    </xdr:from>
    <xdr:to>
      <xdr:col>20</xdr:col>
      <xdr:colOff>38100</xdr:colOff>
      <xdr:row>73</xdr:row>
      <xdr:rowOff>145100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161627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3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110068</xdr:rowOff>
    </xdr:from>
    <xdr:to>
      <xdr:col>15</xdr:col>
      <xdr:colOff>101600</xdr:colOff>
      <xdr:row>72</xdr:row>
      <xdr:rowOff>40218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2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56745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0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51546</xdr:rowOff>
    </xdr:from>
    <xdr:to>
      <xdr:col>10</xdr:col>
      <xdr:colOff>165100</xdr:colOff>
      <xdr:row>73</xdr:row>
      <xdr:rowOff>153146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169673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94204</xdr:rowOff>
    </xdr:from>
    <xdr:to>
      <xdr:col>6</xdr:col>
      <xdr:colOff>38100</xdr:colOff>
      <xdr:row>76</xdr:row>
      <xdr:rowOff>24354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40881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130882</xdr:rowOff>
    </xdr:from>
    <xdr:to>
      <xdr:col>24</xdr:col>
      <xdr:colOff>63500</xdr:colOff>
      <xdr:row>97</xdr:row>
      <xdr:rowOff>116382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0082"/>
          <a:ext cx="838200" cy="1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88623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76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56735</xdr:rowOff>
    </xdr:from>
    <xdr:to>
      <xdr:col>19</xdr:col>
      <xdr:colOff>177800</xdr:colOff>
      <xdr:row>97</xdr:row>
      <xdr:rowOff>116382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15935"/>
          <a:ext cx="889000" cy="2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169831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5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56735</xdr:rowOff>
    </xdr:from>
    <xdr:to>
      <xdr:col>15</xdr:col>
      <xdr:colOff>50800</xdr:colOff>
      <xdr:row>98</xdr:row>
      <xdr:rowOff>107125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15935"/>
          <a:ext cx="889000" cy="39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119914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107125</xdr:rowOff>
    </xdr:from>
    <xdr:to>
      <xdr:col>10</xdr:col>
      <xdr:colOff>114300</xdr:colOff>
      <xdr:row>98</xdr:row>
      <xdr:rowOff>150885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9225"/>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111929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9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58176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1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80082</xdr:rowOff>
    </xdr:from>
    <xdr:to>
      <xdr:col>24</xdr:col>
      <xdr:colOff>114300</xdr:colOff>
      <xdr:row>97</xdr:row>
      <xdr:rowOff>10232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58509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65582</xdr:rowOff>
    </xdr:from>
    <xdr:to>
      <xdr:col>20</xdr:col>
      <xdr:colOff>38100</xdr:colOff>
      <xdr:row>97</xdr:row>
      <xdr:rowOff>167182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158309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8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5935</xdr:rowOff>
    </xdr:from>
    <xdr:to>
      <xdr:col>15</xdr:col>
      <xdr:colOff>101600</xdr:colOff>
      <xdr:row>96</xdr:row>
      <xdr:rowOff>107535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98662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5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56325</xdr:rowOff>
    </xdr:from>
    <xdr:to>
      <xdr:col>10</xdr:col>
      <xdr:colOff>165100</xdr:colOff>
      <xdr:row>98</xdr:row>
      <xdr:rowOff>157925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149052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9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100085</xdr:rowOff>
    </xdr:from>
    <xdr:to>
      <xdr:col>6</xdr:col>
      <xdr:colOff>38100</xdr:colOff>
      <xdr:row>99</xdr:row>
      <xdr:rowOff>30235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21362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99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141933</xdr:rowOff>
    </xdr:from>
    <xdr:to>
      <xdr:col>54</xdr:col>
      <xdr:colOff>189865</xdr:colOff>
      <xdr:row>37</xdr:row>
      <xdr:rowOff>164557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99783"/>
          <a:ext cx="1270" cy="70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168384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164557</xdr:rowOff>
    </xdr:from>
    <xdr:to>
      <xdr:col>55</xdr:col>
      <xdr:colOff>88900</xdr:colOff>
      <xdr:row>37</xdr:row>
      <xdr:rowOff>164557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88610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141933</xdr:rowOff>
    </xdr:from>
    <xdr:to>
      <xdr:col>55</xdr:col>
      <xdr:colOff>88900</xdr:colOff>
      <xdr:row>33</xdr:row>
      <xdr:rowOff>141933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9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59652</xdr:rowOff>
    </xdr:from>
    <xdr:to>
      <xdr:col>55</xdr:col>
      <xdr:colOff>0</xdr:colOff>
      <xdr:row>35</xdr:row>
      <xdr:rowOff>70472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60402"/>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49809</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71382</xdr:rowOff>
    </xdr:from>
    <xdr:to>
      <xdr:col>55</xdr:col>
      <xdr:colOff>50800</xdr:colOff>
      <xdr:row>36</xdr:row>
      <xdr:rowOff>1532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70472</xdr:rowOff>
    </xdr:from>
    <xdr:to>
      <xdr:col>50</xdr:col>
      <xdr:colOff>114300</xdr:colOff>
      <xdr:row>35</xdr:row>
      <xdr:rowOff>74800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71222"/>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59815</xdr:rowOff>
    </xdr:from>
    <xdr:to>
      <xdr:col>50</xdr:col>
      <xdr:colOff>165100</xdr:colOff>
      <xdr:row>35</xdr:row>
      <xdr:rowOff>161415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152542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49578</xdr:rowOff>
    </xdr:from>
    <xdr:to>
      <xdr:col>45</xdr:col>
      <xdr:colOff>177800</xdr:colOff>
      <xdr:row>35</xdr:row>
      <xdr:rowOff>74800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64528"/>
          <a:ext cx="889000" cy="7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126154</xdr:rowOff>
    </xdr:from>
    <xdr:to>
      <xdr:col>46</xdr:col>
      <xdr:colOff>38100</xdr:colOff>
      <xdr:row>36</xdr:row>
      <xdr:rowOff>56304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47431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49578</xdr:rowOff>
    </xdr:from>
    <xdr:to>
      <xdr:col>41</xdr:col>
      <xdr:colOff>50800</xdr:colOff>
      <xdr:row>36</xdr:row>
      <xdr:rowOff>44519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64528"/>
          <a:ext cx="889000" cy="8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119631</xdr:rowOff>
    </xdr:from>
    <xdr:to>
      <xdr:col>41</xdr:col>
      <xdr:colOff>101600</xdr:colOff>
      <xdr:row>32</xdr:row>
      <xdr:rowOff>49781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40908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115235</xdr:rowOff>
    </xdr:from>
    <xdr:to>
      <xdr:col>36</xdr:col>
      <xdr:colOff>165100</xdr:colOff>
      <xdr:row>37</xdr:row>
      <xdr:rowOff>45385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8852</xdr:rowOff>
    </xdr:from>
    <xdr:to>
      <xdr:col>55</xdr:col>
      <xdr:colOff>50800</xdr:colOff>
      <xdr:row>35</xdr:row>
      <xdr:rowOff>110452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31729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19672</xdr:rowOff>
    </xdr:from>
    <xdr:to>
      <xdr:col>50</xdr:col>
      <xdr:colOff>165100</xdr:colOff>
      <xdr:row>35</xdr:row>
      <xdr:rowOff>121272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137799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7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24000</xdr:rowOff>
    </xdr:from>
    <xdr:to>
      <xdr:col>46</xdr:col>
      <xdr:colOff>38100</xdr:colOff>
      <xdr:row>35</xdr:row>
      <xdr:rowOff>125600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142127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170228</xdr:rowOff>
    </xdr:from>
    <xdr:to>
      <xdr:col>41</xdr:col>
      <xdr:colOff>101600</xdr:colOff>
      <xdr:row>31</xdr:row>
      <xdr:rowOff>100378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116905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165169</xdr:rowOff>
    </xdr:from>
    <xdr:to>
      <xdr:col>36</xdr:col>
      <xdr:colOff>165100</xdr:colOff>
      <xdr:row>36</xdr:row>
      <xdr:rowOff>95319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111846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13436</xdr:rowOff>
    </xdr:from>
    <xdr:to>
      <xdr:col>54</xdr:col>
      <xdr:colOff>189865</xdr:colOff>
      <xdr:row>59</xdr:row>
      <xdr:rowOff>92132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271736"/>
          <a:ext cx="1270" cy="93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95959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92132</xdr:rowOff>
    </xdr:from>
    <xdr:to>
      <xdr:col>55</xdr:col>
      <xdr:colOff>88900</xdr:colOff>
      <xdr:row>59</xdr:row>
      <xdr:rowOff>92132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0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131563</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13436</xdr:rowOff>
    </xdr:from>
    <xdr:to>
      <xdr:col>55</xdr:col>
      <xdr:colOff>88900</xdr:colOff>
      <xdr:row>54</xdr:row>
      <xdr:rowOff>13436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27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143072</xdr:rowOff>
    </xdr:from>
    <xdr:to>
      <xdr:col>55</xdr:col>
      <xdr:colOff>0</xdr:colOff>
      <xdr:row>56</xdr:row>
      <xdr:rowOff>114440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72822"/>
          <a:ext cx="838200" cy="1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156176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57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6299</xdr:rowOff>
    </xdr:from>
    <xdr:to>
      <xdr:col>55</xdr:col>
      <xdr:colOff>50800</xdr:colOff>
      <xdr:row>57</xdr:row>
      <xdr:rowOff>107899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143072</xdr:rowOff>
    </xdr:from>
    <xdr:to>
      <xdr:col>50</xdr:col>
      <xdr:colOff>114300</xdr:colOff>
      <xdr:row>56</xdr:row>
      <xdr:rowOff>28315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7282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147193</xdr:rowOff>
    </xdr:from>
    <xdr:to>
      <xdr:col>50</xdr:col>
      <xdr:colOff>165100</xdr:colOff>
      <xdr:row>57</xdr:row>
      <xdr:rowOff>77343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68470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138329</xdr:rowOff>
    </xdr:from>
    <xdr:to>
      <xdr:col>45</xdr:col>
      <xdr:colOff>177800</xdr:colOff>
      <xdr:row>56</xdr:row>
      <xdr:rowOff>28315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710829"/>
          <a:ext cx="889000" cy="9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83547</xdr:rowOff>
    </xdr:from>
    <xdr:to>
      <xdr:col>46</xdr:col>
      <xdr:colOff>38100</xdr:colOff>
      <xdr:row>57</xdr:row>
      <xdr:rowOff>13697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73063</xdr:rowOff>
    </xdr:from>
    <xdr:to>
      <xdr:col>41</xdr:col>
      <xdr:colOff>50800</xdr:colOff>
      <xdr:row>50</xdr:row>
      <xdr:rowOff>138329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645563"/>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55449</xdr:rowOff>
    </xdr:from>
    <xdr:to>
      <xdr:col>41</xdr:col>
      <xdr:colOff>101600</xdr:colOff>
      <xdr:row>55</xdr:row>
      <xdr:rowOff>157049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68879</xdr:rowOff>
    </xdr:from>
    <xdr:to>
      <xdr:col>36</xdr:col>
      <xdr:colOff>165100</xdr:colOff>
      <xdr:row>55</xdr:row>
      <xdr:rowOff>170479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49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161606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63640</xdr:rowOff>
    </xdr:from>
    <xdr:to>
      <xdr:col>55</xdr:col>
      <xdr:colOff>50800</xdr:colOff>
      <xdr:row>56</xdr:row>
      <xdr:rowOff>165240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86517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92272</xdr:rowOff>
    </xdr:from>
    <xdr:to>
      <xdr:col>50</xdr:col>
      <xdr:colOff>165100</xdr:colOff>
      <xdr:row>56</xdr:row>
      <xdr:rowOff>22422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38949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148965</xdr:rowOff>
    </xdr:from>
    <xdr:to>
      <xdr:col>46</xdr:col>
      <xdr:colOff>38100</xdr:colOff>
      <xdr:row>56</xdr:row>
      <xdr:rowOff>79115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95642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87529</xdr:rowOff>
    </xdr:from>
    <xdr:to>
      <xdr:col>41</xdr:col>
      <xdr:colOff>101600</xdr:colOff>
      <xdr:row>51</xdr:row>
      <xdr:rowOff>17679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6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34206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43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22263</xdr:rowOff>
    </xdr:from>
    <xdr:to>
      <xdr:col>36</xdr:col>
      <xdr:colOff>165100</xdr:colOff>
      <xdr:row>50</xdr:row>
      <xdr:rowOff>123863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5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140390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36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5969</xdr:rowOff>
    </xdr:from>
    <xdr:to>
      <xdr:col>55</xdr:col>
      <xdr:colOff>0</xdr:colOff>
      <xdr:row>77</xdr:row>
      <xdr:rowOff>69200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07619"/>
          <a:ext cx="8382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87854</xdr:rowOff>
    </xdr:from>
    <xdr:to>
      <xdr:col>50</xdr:col>
      <xdr:colOff>114300</xdr:colOff>
      <xdr:row>77</xdr:row>
      <xdr:rowOff>5969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946604"/>
          <a:ext cx="889000" cy="2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87854</xdr:rowOff>
    </xdr:from>
    <xdr:to>
      <xdr:col>45</xdr:col>
      <xdr:colOff>177800</xdr:colOff>
      <xdr:row>77</xdr:row>
      <xdr:rowOff>150307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946604"/>
          <a:ext cx="889000" cy="4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61108</xdr:rowOff>
    </xdr:from>
    <xdr:to>
      <xdr:col>41</xdr:col>
      <xdr:colOff>50800</xdr:colOff>
      <xdr:row>77</xdr:row>
      <xdr:rowOff>150307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91308"/>
          <a:ext cx="889000" cy="26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18400</xdr:rowOff>
    </xdr:from>
    <xdr:to>
      <xdr:col>55</xdr:col>
      <xdr:colOff>50800</xdr:colOff>
      <xdr:row>77</xdr:row>
      <xdr:rowOff>120000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168277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126619</xdr:rowOff>
    </xdr:from>
    <xdr:to>
      <xdr:col>50</xdr:col>
      <xdr:colOff>165100</xdr:colOff>
      <xdr:row>77</xdr:row>
      <xdr:rowOff>56769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47896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4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37054</xdr:rowOff>
    </xdr:from>
    <xdr:to>
      <xdr:col>46</xdr:col>
      <xdr:colOff>38100</xdr:colOff>
      <xdr:row>75</xdr:row>
      <xdr:rowOff>138654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129781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99507</xdr:rowOff>
    </xdr:from>
    <xdr:to>
      <xdr:col>41</xdr:col>
      <xdr:colOff>101600</xdr:colOff>
      <xdr:row>78</xdr:row>
      <xdr:rowOff>29657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20784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10308</xdr:rowOff>
    </xdr:from>
    <xdr:to>
      <xdr:col>36</xdr:col>
      <xdr:colOff>165100</xdr:colOff>
      <xdr:row>76</xdr:row>
      <xdr:rowOff>111908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103035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1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115746</xdr:rowOff>
    </xdr:from>
    <xdr:to>
      <xdr:col>54</xdr:col>
      <xdr:colOff>189865</xdr:colOff>
      <xdr:row>98</xdr:row>
      <xdr:rowOff>62449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6232046"/>
          <a:ext cx="1270" cy="632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66276</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62449</xdr:rowOff>
    </xdr:from>
    <xdr:to>
      <xdr:col>55</xdr:col>
      <xdr:colOff>88900</xdr:colOff>
      <xdr:row>98</xdr:row>
      <xdr:rowOff>62449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6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62423</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60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115746</xdr:rowOff>
    </xdr:from>
    <xdr:to>
      <xdr:col>55</xdr:col>
      <xdr:colOff>88900</xdr:colOff>
      <xdr:row>94</xdr:row>
      <xdr:rowOff>115746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23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150476</xdr:rowOff>
    </xdr:from>
    <xdr:to>
      <xdr:col>55</xdr:col>
      <xdr:colOff>0</xdr:colOff>
      <xdr:row>95</xdr:row>
      <xdr:rowOff>13350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266776"/>
          <a:ext cx="838200" cy="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148365</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3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169938</xdr:rowOff>
    </xdr:from>
    <xdr:to>
      <xdr:col>55</xdr:col>
      <xdr:colOff>50800</xdr:colOff>
      <xdr:row>96</xdr:row>
      <xdr:rowOff>100088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5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13350</xdr:rowOff>
    </xdr:from>
    <xdr:to>
      <xdr:col>50</xdr:col>
      <xdr:colOff>114300</xdr:colOff>
      <xdr:row>95</xdr:row>
      <xdr:rowOff>31834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0110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17300</xdr:rowOff>
    </xdr:from>
    <xdr:to>
      <xdr:col>50</xdr:col>
      <xdr:colOff>165100</xdr:colOff>
      <xdr:row>96</xdr:row>
      <xdr:rowOff>118900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110027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170872</xdr:rowOff>
    </xdr:from>
    <xdr:to>
      <xdr:col>45</xdr:col>
      <xdr:colOff>177800</xdr:colOff>
      <xdr:row>95</xdr:row>
      <xdr:rowOff>31834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5429922"/>
          <a:ext cx="889000" cy="8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104135</xdr:rowOff>
    </xdr:from>
    <xdr:to>
      <xdr:col>46</xdr:col>
      <xdr:colOff>38100</xdr:colOff>
      <xdr:row>96</xdr:row>
      <xdr:rowOff>34285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25412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170872</xdr:rowOff>
    </xdr:from>
    <xdr:to>
      <xdr:col>41</xdr:col>
      <xdr:colOff>50800</xdr:colOff>
      <xdr:row>90</xdr:row>
      <xdr:rowOff>93931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5429922"/>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109784</xdr:rowOff>
    </xdr:from>
    <xdr:to>
      <xdr:col>41</xdr:col>
      <xdr:colOff>101600</xdr:colOff>
      <xdr:row>96</xdr:row>
      <xdr:rowOff>39934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31061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16760</xdr:rowOff>
    </xdr:from>
    <xdr:to>
      <xdr:col>36</xdr:col>
      <xdr:colOff>165100</xdr:colOff>
      <xdr:row>95</xdr:row>
      <xdr:rowOff>118360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109487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99676</xdr:rowOff>
    </xdr:from>
    <xdr:to>
      <xdr:col>55</xdr:col>
      <xdr:colOff>50800</xdr:colOff>
      <xdr:row>95</xdr:row>
      <xdr:rowOff>29826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17972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3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134000</xdr:rowOff>
    </xdr:from>
    <xdr:to>
      <xdr:col>50</xdr:col>
      <xdr:colOff>165100</xdr:colOff>
      <xdr:row>95</xdr:row>
      <xdr:rowOff>64150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80677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152484</xdr:rowOff>
    </xdr:from>
    <xdr:to>
      <xdr:col>46</xdr:col>
      <xdr:colOff>38100</xdr:colOff>
      <xdr:row>95</xdr:row>
      <xdr:rowOff>82634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99161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120072</xdr:rowOff>
    </xdr:from>
    <xdr:to>
      <xdr:col>41</xdr:col>
      <xdr:colOff>101600</xdr:colOff>
      <xdr:row>90</xdr:row>
      <xdr:rowOff>50222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53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66749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51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43131</xdr:rowOff>
    </xdr:from>
    <xdr:to>
      <xdr:col>36</xdr:col>
      <xdr:colOff>165100</xdr:colOff>
      <xdr:row>90</xdr:row>
      <xdr:rowOff>144731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4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161258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2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132994</xdr:rowOff>
    </xdr:from>
    <xdr:to>
      <xdr:col>85</xdr:col>
      <xdr:colOff>127000</xdr:colOff>
      <xdr:row>38</xdr:row>
      <xdr:rowOff>119812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476644"/>
          <a:ext cx="838200" cy="15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20524</xdr:rowOff>
    </xdr:from>
    <xdr:to>
      <xdr:col>81</xdr:col>
      <xdr:colOff>50800</xdr:colOff>
      <xdr:row>38</xdr:row>
      <xdr:rowOff>119812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35624"/>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80645</xdr:rowOff>
    </xdr:from>
    <xdr:to>
      <xdr:col>76</xdr:col>
      <xdr:colOff>114300</xdr:colOff>
      <xdr:row>38</xdr:row>
      <xdr:rowOff>20524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24295"/>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39269</xdr:rowOff>
    </xdr:from>
    <xdr:to>
      <xdr:col>71</xdr:col>
      <xdr:colOff>177800</xdr:colOff>
      <xdr:row>37</xdr:row>
      <xdr:rowOff>80645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211469"/>
          <a:ext cx="889000" cy="2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125188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1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138574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82194</xdr:rowOff>
    </xdr:from>
    <xdr:to>
      <xdr:col>85</xdr:col>
      <xdr:colOff>177800</xdr:colOff>
      <xdr:row>38</xdr:row>
      <xdr:rowOff>12344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60621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69012</xdr:rowOff>
    </xdr:from>
    <xdr:to>
      <xdr:col>81</xdr:col>
      <xdr:colOff>101600</xdr:colOff>
      <xdr:row>38</xdr:row>
      <xdr:rowOff>170612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161739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6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141173</xdr:rowOff>
    </xdr:from>
    <xdr:to>
      <xdr:col>76</xdr:col>
      <xdr:colOff>165100</xdr:colOff>
      <xdr:row>38</xdr:row>
      <xdr:rowOff>71323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62451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5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29845</xdr:rowOff>
    </xdr:from>
    <xdr:to>
      <xdr:col>72</xdr:col>
      <xdr:colOff>38100</xdr:colOff>
      <xdr:row>37</xdr:row>
      <xdr:rowOff>131445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122572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159919</xdr:rowOff>
    </xdr:from>
    <xdr:to>
      <xdr:col>67</xdr:col>
      <xdr:colOff>101600</xdr:colOff>
      <xdr:row>36</xdr:row>
      <xdr:rowOff>90069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1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106596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59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70701</xdr:rowOff>
    </xdr:from>
    <xdr:to>
      <xdr:col>85</xdr:col>
      <xdr:colOff>127000</xdr:colOff>
      <xdr:row>73</xdr:row>
      <xdr:rowOff>11379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15101"/>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91559</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11379</xdr:rowOff>
    </xdr:from>
    <xdr:to>
      <xdr:col>81</xdr:col>
      <xdr:colOff>50800</xdr:colOff>
      <xdr:row>73</xdr:row>
      <xdr:rowOff>114173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27229"/>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20197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114173</xdr:rowOff>
    </xdr:from>
    <xdr:to>
      <xdr:col>76</xdr:col>
      <xdr:colOff>114300</xdr:colOff>
      <xdr:row>74</xdr:row>
      <xdr:rowOff>89427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630023"/>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103998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75788</xdr:rowOff>
    </xdr:from>
    <xdr:to>
      <xdr:col>71</xdr:col>
      <xdr:colOff>177800</xdr:colOff>
      <xdr:row>74</xdr:row>
      <xdr:rowOff>89427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763088"/>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19901</xdr:rowOff>
    </xdr:from>
    <xdr:to>
      <xdr:col>85</xdr:col>
      <xdr:colOff>177800</xdr:colOff>
      <xdr:row>72</xdr:row>
      <xdr:rowOff>121501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106278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132029</xdr:rowOff>
    </xdr:from>
    <xdr:to>
      <xdr:col>81</xdr:col>
      <xdr:colOff>101600</xdr:colOff>
      <xdr:row>73</xdr:row>
      <xdr:rowOff>62179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78706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63373</xdr:rowOff>
    </xdr:from>
    <xdr:to>
      <xdr:col>76</xdr:col>
      <xdr:colOff>165100</xdr:colOff>
      <xdr:row>73</xdr:row>
      <xdr:rowOff>164973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35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38627</xdr:rowOff>
    </xdr:from>
    <xdr:to>
      <xdr:col>72</xdr:col>
      <xdr:colOff>38100</xdr:colOff>
      <xdr:row>74</xdr:row>
      <xdr:rowOff>140227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156754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0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24988</xdr:rowOff>
    </xdr:from>
    <xdr:to>
      <xdr:col>67</xdr:col>
      <xdr:colOff>101600</xdr:colOff>
      <xdr:row>74</xdr:row>
      <xdr:rowOff>126588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143115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140134</xdr:rowOff>
    </xdr:from>
    <xdr:to>
      <xdr:col>85</xdr:col>
      <xdr:colOff>127000</xdr:colOff>
      <xdr:row>98</xdr:row>
      <xdr:rowOff>68218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70784"/>
          <a:ext cx="838200" cy="9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140134</xdr:rowOff>
    </xdr:from>
    <xdr:to>
      <xdr:col>81</xdr:col>
      <xdr:colOff>50800</xdr:colOff>
      <xdr:row>98</xdr:row>
      <xdr:rowOff>20896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7078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76104</xdr:rowOff>
    </xdr:from>
    <xdr:to>
      <xdr:col>76</xdr:col>
      <xdr:colOff>114300</xdr:colOff>
      <xdr:row>98</xdr:row>
      <xdr:rowOff>20896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06754"/>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76104</xdr:rowOff>
    </xdr:from>
    <xdr:to>
      <xdr:col>71</xdr:col>
      <xdr:colOff>177800</xdr:colOff>
      <xdr:row>98</xdr:row>
      <xdr:rowOff>24462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06754"/>
          <a:ext cx="889000" cy="1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17418</xdr:rowOff>
    </xdr:from>
    <xdr:to>
      <xdr:col>85</xdr:col>
      <xdr:colOff>177800</xdr:colOff>
      <xdr:row>98</xdr:row>
      <xdr:rowOff>119018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103795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89334</xdr:rowOff>
    </xdr:from>
    <xdr:to>
      <xdr:col>81</xdr:col>
      <xdr:colOff>101600</xdr:colOff>
      <xdr:row>98</xdr:row>
      <xdr:rowOff>19484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10611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141546</xdr:rowOff>
    </xdr:from>
    <xdr:to>
      <xdr:col>76</xdr:col>
      <xdr:colOff>165100</xdr:colOff>
      <xdr:row>98</xdr:row>
      <xdr:rowOff>71696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62823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25304</xdr:rowOff>
    </xdr:from>
    <xdr:to>
      <xdr:col>72</xdr:col>
      <xdr:colOff>38100</xdr:colOff>
      <xdr:row>97</xdr:row>
      <xdr:rowOff>126904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118031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145112</xdr:rowOff>
    </xdr:from>
    <xdr:to>
      <xdr:col>67</xdr:col>
      <xdr:colOff>101600</xdr:colOff>
      <xdr:row>98</xdr:row>
      <xdr:rowOff>75262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66389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56007</xdr:rowOff>
    </xdr:from>
    <xdr:to>
      <xdr:col>116</xdr:col>
      <xdr:colOff>63500</xdr:colOff>
      <xdr:row>31</xdr:row>
      <xdr:rowOff>8255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199507"/>
          <a:ext cx="8382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64914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3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56007</xdr:rowOff>
    </xdr:from>
    <xdr:to>
      <xdr:col>111</xdr:col>
      <xdr:colOff>177800</xdr:colOff>
      <xdr:row>30</xdr:row>
      <xdr:rowOff>71628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19950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71628</xdr:rowOff>
    </xdr:from>
    <xdr:to>
      <xdr:col>107</xdr:col>
      <xdr:colOff>50800</xdr:colOff>
      <xdr:row>30</xdr:row>
      <xdr:rowOff>104140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215128"/>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158132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71501</xdr:rowOff>
    </xdr:from>
    <xdr:to>
      <xdr:col>102</xdr:col>
      <xdr:colOff>114300</xdr:colOff>
      <xdr:row>30</xdr:row>
      <xdr:rowOff>104140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21500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129938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61231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128905</xdr:rowOff>
    </xdr:from>
    <xdr:to>
      <xdr:col>116</xdr:col>
      <xdr:colOff>114300</xdr:colOff>
      <xdr:row>31</xdr:row>
      <xdr:rowOff>59055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81932</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2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5207</xdr:rowOff>
    </xdr:from>
    <xdr:to>
      <xdr:col>112</xdr:col>
      <xdr:colOff>38100</xdr:colOff>
      <xdr:row>30</xdr:row>
      <xdr:rowOff>106807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1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123334</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49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20828</xdr:rowOff>
    </xdr:from>
    <xdr:to>
      <xdr:col>107</xdr:col>
      <xdr:colOff>101600</xdr:colOff>
      <xdr:row>30</xdr:row>
      <xdr:rowOff>122428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1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138955</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49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53340</xdr:rowOff>
    </xdr:from>
    <xdr:to>
      <xdr:col>102</xdr:col>
      <xdr:colOff>165100</xdr:colOff>
      <xdr:row>30</xdr:row>
      <xdr:rowOff>154940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17</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4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20701</xdr:rowOff>
    </xdr:from>
    <xdr:to>
      <xdr:col>98</xdr:col>
      <xdr:colOff>38100</xdr:colOff>
      <xdr:row>30</xdr:row>
      <xdr:rowOff>122301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1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138828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49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149130</xdr:rowOff>
    </xdr:from>
    <xdr:to>
      <xdr:col>116</xdr:col>
      <xdr:colOff>63500</xdr:colOff>
      <xdr:row>51</xdr:row>
      <xdr:rowOff>14198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8721630"/>
          <a:ext cx="838200" cy="3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20064</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44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149130</xdr:rowOff>
    </xdr:from>
    <xdr:to>
      <xdr:col>111</xdr:col>
      <xdr:colOff>177800</xdr:colOff>
      <xdr:row>51</xdr:row>
      <xdr:rowOff>4083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8721630"/>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109582</xdr:rowOff>
    </xdr:from>
    <xdr:to>
      <xdr:col>107</xdr:col>
      <xdr:colOff>50800</xdr:colOff>
      <xdr:row>51</xdr:row>
      <xdr:rowOff>4083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8682082"/>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109582</xdr:rowOff>
    </xdr:from>
    <xdr:to>
      <xdr:col>102</xdr:col>
      <xdr:colOff>114300</xdr:colOff>
      <xdr:row>54</xdr:row>
      <xdr:rowOff>114897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8682082"/>
          <a:ext cx="889000" cy="69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88530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134848</xdr:rowOff>
    </xdr:from>
    <xdr:to>
      <xdr:col>116</xdr:col>
      <xdr:colOff>114300</xdr:colOff>
      <xdr:row>51</xdr:row>
      <xdr:rowOff>64998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87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87875</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86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98330</xdr:rowOff>
    </xdr:from>
    <xdr:to>
      <xdr:col>112</xdr:col>
      <xdr:colOff>38100</xdr:colOff>
      <xdr:row>51</xdr:row>
      <xdr:rowOff>28480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86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45007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844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124733</xdr:rowOff>
    </xdr:from>
    <xdr:to>
      <xdr:col>107</xdr:col>
      <xdr:colOff>101600</xdr:colOff>
      <xdr:row>51</xdr:row>
      <xdr:rowOff>54883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86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71410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84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58782</xdr:rowOff>
    </xdr:from>
    <xdr:to>
      <xdr:col>102</xdr:col>
      <xdr:colOff>165100</xdr:colOff>
      <xdr:row>50</xdr:row>
      <xdr:rowOff>160382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86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5459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84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64097</xdr:rowOff>
    </xdr:from>
    <xdr:to>
      <xdr:col>98</xdr:col>
      <xdr:colOff>38100</xdr:colOff>
      <xdr:row>54</xdr:row>
      <xdr:rowOff>165697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10774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83831</xdr:rowOff>
    </xdr:from>
    <xdr:to>
      <xdr:col>116</xdr:col>
      <xdr:colOff>63500</xdr:colOff>
      <xdr:row>74</xdr:row>
      <xdr:rowOff>124750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71131"/>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124750</xdr:rowOff>
    </xdr:from>
    <xdr:to>
      <xdr:col>111</xdr:col>
      <xdr:colOff>177800</xdr:colOff>
      <xdr:row>74</xdr:row>
      <xdr:rowOff>142626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12050"/>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142626</xdr:rowOff>
    </xdr:from>
    <xdr:to>
      <xdr:col>107</xdr:col>
      <xdr:colOff>50800</xdr:colOff>
      <xdr:row>74</xdr:row>
      <xdr:rowOff>146375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2992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146375</xdr:rowOff>
    </xdr:from>
    <xdr:to>
      <xdr:col>102</xdr:col>
      <xdr:colOff>114300</xdr:colOff>
      <xdr:row>75</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33675"/>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33031</xdr:rowOff>
    </xdr:from>
    <xdr:to>
      <xdr:col>116</xdr:col>
      <xdr:colOff>114300</xdr:colOff>
      <xdr:row>74</xdr:row>
      <xdr:rowOff>134631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55908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73950</xdr:rowOff>
    </xdr:from>
    <xdr:to>
      <xdr:col>112</xdr:col>
      <xdr:colOff>38100</xdr:colOff>
      <xdr:row>75</xdr:row>
      <xdr:rowOff>4100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20627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91826</xdr:rowOff>
    </xdr:from>
    <xdr:to>
      <xdr:col>107</xdr:col>
      <xdr:colOff>101600</xdr:colOff>
      <xdr:row>75</xdr:row>
      <xdr:rowOff>21976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38503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95575</xdr:rowOff>
    </xdr:from>
    <xdr:to>
      <xdr:col>102</xdr:col>
      <xdr:colOff>165100</xdr:colOff>
      <xdr:row>75</xdr:row>
      <xdr:rowOff>25725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42252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154188</xdr:rowOff>
    </xdr:from>
    <xdr:to>
      <xdr:col>98</xdr:col>
      <xdr:colOff>38100</xdr:colOff>
      <xdr:row>75</xdr:row>
      <xdr:rowOff>84338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100865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1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90,061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129,540</a:t>
          </a:r>
          <a:r>
            <a:rPr kumimoji="1" lang="ja-JP" altLang="en-US" sz="1300">
              <a:latin typeface="ＭＳ Ｐゴシック" panose="020B0600070205080204" pitchFamily="50" charset="-128"/>
              <a:ea typeface="ＭＳ Ｐゴシック" panose="020B0600070205080204" pitchFamily="50" charset="-128"/>
            </a:rPr>
            <a:t>円となっており、今後も子どものための教育・保育給付事業や自立支援給付事業等の伸びにより経費が増嵩するものと予測される。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81,622</a:t>
          </a:r>
          <a:r>
            <a:rPr kumimoji="1" lang="ja-JP" altLang="en-US" sz="1300">
              <a:latin typeface="ＭＳ Ｐゴシック" panose="020B0600070205080204" pitchFamily="50" charset="-128"/>
              <a:ea typeface="ＭＳ Ｐゴシック" panose="020B0600070205080204" pitchFamily="50" charset="-128"/>
            </a:rPr>
            <a:t>円で、類似団体と比較して高水準が続いている。大型投資の償還が本格化し、今後も高止まりが見込まれる。</a:t>
          </a:r>
        </a:p>
        <a:p>
          <a:r>
            <a:rPr kumimoji="1" lang="ja-JP" altLang="en-US" sz="1300">
              <a:latin typeface="ＭＳ Ｐゴシック" panose="020B0600070205080204" pitchFamily="50" charset="-128"/>
              <a:ea typeface="ＭＳ Ｐゴシック" panose="020B0600070205080204" pitchFamily="50" charset="-128"/>
            </a:rPr>
            <a:t>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49,340</a:t>
          </a:r>
          <a:r>
            <a:rPr kumimoji="1" lang="ja-JP" altLang="en-US" sz="1300">
              <a:latin typeface="ＭＳ Ｐゴシック" panose="020B0600070205080204" pitchFamily="50" charset="-128"/>
              <a:ea typeface="ＭＳ Ｐゴシック" panose="020B0600070205080204" pitchFamily="50" charset="-128"/>
            </a:rPr>
            <a:t>円となっており、小学校改築事業やコミュニティセンター整備事業の増に伴い、類似団体を上回っている。</a:t>
          </a:r>
        </a:p>
        <a:p>
          <a:r>
            <a:rPr kumimoji="1" lang="ja-JP" altLang="en-US" sz="1300">
              <a:latin typeface="ＭＳ Ｐゴシック" panose="020B0600070205080204" pitchFamily="50" charset="-128"/>
              <a:ea typeface="ＭＳ Ｐゴシック" panose="020B0600070205080204" pitchFamily="50" charset="-128"/>
            </a:rPr>
            <a:t>なお、維持補修費は除雪対策事業の減等により、前年度より</a:t>
          </a:r>
          <a:r>
            <a:rPr kumimoji="1" lang="en-US" altLang="ja-JP" sz="1300">
              <a:latin typeface="ＭＳ Ｐゴシック" panose="020B0600070205080204" pitchFamily="50" charset="-128"/>
              <a:ea typeface="ＭＳ Ｐゴシック" panose="020B0600070205080204" pitchFamily="50" charset="-128"/>
            </a:rPr>
            <a:t>3,294</a:t>
          </a:r>
          <a:r>
            <a:rPr kumimoji="1" lang="ja-JP" altLang="en-US" sz="1300">
              <a:latin typeface="ＭＳ Ｐゴシック" panose="020B0600070205080204" pitchFamily="50" charset="-128"/>
              <a:ea typeface="ＭＳ Ｐゴシック" panose="020B0600070205080204" pitchFamily="50" charset="-128"/>
            </a:rPr>
            <a:t>円減少したものの、住民一人当たり</a:t>
          </a:r>
          <a:r>
            <a:rPr kumimoji="1" lang="en-US" altLang="ja-JP" sz="1300">
              <a:latin typeface="ＭＳ Ｐゴシック" panose="020B0600070205080204" pitchFamily="50" charset="-128"/>
              <a:ea typeface="ＭＳ Ｐゴシック" panose="020B0600070205080204" pitchFamily="50" charset="-128"/>
            </a:rPr>
            <a:t>16,449</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118,692
117,828
1,311.51
76,868,533
75,591,187
1,207,453
40,361,444
71,859,434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119561</xdr:rowOff>
    </xdr:from>
    <xdr:to>
      <xdr:col>24</xdr:col>
      <xdr:colOff>62865</xdr:colOff>
      <xdr:row>38</xdr:row>
      <xdr:rowOff>39551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34511"/>
          <a:ext cx="127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43378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39551</xdr:rowOff>
    </xdr:from>
    <xdr:to>
      <xdr:col>24</xdr:col>
      <xdr:colOff>152400</xdr:colOff>
      <xdr:row>38</xdr:row>
      <xdr:rowOff>39551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66238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119561</xdr:rowOff>
    </xdr:from>
    <xdr:to>
      <xdr:col>24</xdr:col>
      <xdr:colOff>152400</xdr:colOff>
      <xdr:row>31</xdr:row>
      <xdr:rowOff>119561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122827</xdr:rowOff>
    </xdr:from>
    <xdr:to>
      <xdr:col>24</xdr:col>
      <xdr:colOff>63500</xdr:colOff>
      <xdr:row>32</xdr:row>
      <xdr:rowOff>96157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3777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70049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2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91622</xdr:rowOff>
    </xdr:from>
    <xdr:to>
      <xdr:col>24</xdr:col>
      <xdr:colOff>114300</xdr:colOff>
      <xdr:row>34</xdr:row>
      <xdr:rowOff>21772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7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122827</xdr:rowOff>
    </xdr:from>
    <xdr:to>
      <xdr:col>19</xdr:col>
      <xdr:colOff>177800</xdr:colOff>
      <xdr:row>32</xdr:row>
      <xdr:rowOff>87449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37777"/>
          <a:ext cx="8890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153670</xdr:rowOff>
    </xdr:from>
    <xdr:to>
      <xdr:col>20</xdr:col>
      <xdr:colOff>38100</xdr:colOff>
      <xdr:row>34</xdr:row>
      <xdr:rowOff>83820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74947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46083</xdr:rowOff>
    </xdr:from>
    <xdr:to>
      <xdr:col>15</xdr:col>
      <xdr:colOff>50800</xdr:colOff>
      <xdr:row>32</xdr:row>
      <xdr:rowOff>87449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324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18143</xdr:rowOff>
    </xdr:from>
    <xdr:to>
      <xdr:col>15</xdr:col>
      <xdr:colOff>101600</xdr:colOff>
      <xdr:row>34</xdr:row>
      <xdr:rowOff>119743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56424</xdr:rowOff>
    </xdr:from>
    <xdr:to>
      <xdr:col>10</xdr:col>
      <xdr:colOff>114300</xdr:colOff>
      <xdr:row>32</xdr:row>
      <xdr:rowOff>46083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71374"/>
          <a:ext cx="88900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74204</xdr:rowOff>
    </xdr:from>
    <xdr:to>
      <xdr:col>10</xdr:col>
      <xdr:colOff>165100</xdr:colOff>
      <xdr:row>34</xdr:row>
      <xdr:rowOff>4354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166931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135708</xdr:rowOff>
    </xdr:from>
    <xdr:to>
      <xdr:col>6</xdr:col>
      <xdr:colOff>38100</xdr:colOff>
      <xdr:row>33</xdr:row>
      <xdr:rowOff>65858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45357</xdr:rowOff>
    </xdr:from>
    <xdr:to>
      <xdr:col>24</xdr:col>
      <xdr:colOff>114300</xdr:colOff>
      <xdr:row>32</xdr:row>
      <xdr:rowOff>146957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68234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72027</xdr:rowOff>
    </xdr:from>
    <xdr:to>
      <xdr:col>20</xdr:col>
      <xdr:colOff>38100</xdr:colOff>
      <xdr:row>32</xdr:row>
      <xdr:rowOff>2177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18704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36649</xdr:rowOff>
    </xdr:from>
    <xdr:to>
      <xdr:col>15</xdr:col>
      <xdr:colOff>101600</xdr:colOff>
      <xdr:row>32</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154776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166733</xdr:rowOff>
    </xdr:from>
    <xdr:to>
      <xdr:col>10</xdr:col>
      <xdr:colOff>165100</xdr:colOff>
      <xdr:row>32</xdr:row>
      <xdr:rowOff>96883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113410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5624</xdr:rowOff>
    </xdr:from>
    <xdr:to>
      <xdr:col>6</xdr:col>
      <xdr:colOff>38100</xdr:colOff>
      <xdr:row>31</xdr:row>
      <xdr:rowOff>107224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123751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95297</xdr:rowOff>
    </xdr:from>
    <xdr:to>
      <xdr:col>24</xdr:col>
      <xdr:colOff>63500</xdr:colOff>
      <xdr:row>56</xdr:row>
      <xdr:rowOff>107609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96497"/>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95297</xdr:rowOff>
    </xdr:from>
    <xdr:to>
      <xdr:col>19</xdr:col>
      <xdr:colOff>177800</xdr:colOff>
      <xdr:row>57</xdr:row>
      <xdr:rowOff>59842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96497"/>
          <a:ext cx="889000" cy="13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142618</xdr:rowOff>
    </xdr:from>
    <xdr:to>
      <xdr:col>15</xdr:col>
      <xdr:colOff>50800</xdr:colOff>
      <xdr:row>57</xdr:row>
      <xdr:rowOff>59842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715118"/>
          <a:ext cx="889000" cy="11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142618</xdr:rowOff>
    </xdr:from>
    <xdr:to>
      <xdr:col>10</xdr:col>
      <xdr:colOff>114300</xdr:colOff>
      <xdr:row>57</xdr:row>
      <xdr:rowOff>98192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715118"/>
          <a:ext cx="889000" cy="11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43466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159061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56809</xdr:rowOff>
    </xdr:from>
    <xdr:to>
      <xdr:col>24</xdr:col>
      <xdr:colOff>114300</xdr:colOff>
      <xdr:row>56</xdr:row>
      <xdr:rowOff>158409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35236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44497</xdr:rowOff>
    </xdr:from>
    <xdr:to>
      <xdr:col>20</xdr:col>
      <xdr:colOff>38100</xdr:colOff>
      <xdr:row>56</xdr:row>
      <xdr:rowOff>146097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137224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9042</xdr:rowOff>
    </xdr:from>
    <xdr:to>
      <xdr:col>15</xdr:col>
      <xdr:colOff>101600</xdr:colOff>
      <xdr:row>57</xdr:row>
      <xdr:rowOff>110642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101769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91818</xdr:rowOff>
    </xdr:from>
    <xdr:to>
      <xdr:col>10</xdr:col>
      <xdr:colOff>165100</xdr:colOff>
      <xdr:row>51</xdr:row>
      <xdr:rowOff>21968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38495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47392</xdr:rowOff>
    </xdr:from>
    <xdr:to>
      <xdr:col>6</xdr:col>
      <xdr:colOff>38100</xdr:colOff>
      <xdr:row>57</xdr:row>
      <xdr:rowOff>148992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165519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152902</xdr:rowOff>
    </xdr:from>
    <xdr:to>
      <xdr:col>24</xdr:col>
      <xdr:colOff>63500</xdr:colOff>
      <xdr:row>76</xdr:row>
      <xdr:rowOff>30886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40202"/>
          <a:ext cx="838200" cy="2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82821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598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129527</xdr:rowOff>
    </xdr:from>
    <xdr:to>
      <xdr:col>19</xdr:col>
      <xdr:colOff>177800</xdr:colOff>
      <xdr:row>76</xdr:row>
      <xdr:rowOff>30886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16827"/>
          <a:ext cx="889000" cy="2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43864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129527</xdr:rowOff>
    </xdr:from>
    <xdr:to>
      <xdr:col>15</xdr:col>
      <xdr:colOff>50800</xdr:colOff>
      <xdr:row>77</xdr:row>
      <xdr:rowOff>18562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16827"/>
          <a:ext cx="889000" cy="4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19270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3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18562</xdr:rowOff>
    </xdr:from>
    <xdr:to>
      <xdr:col>10</xdr:col>
      <xdr:colOff>114300</xdr:colOff>
      <xdr:row>77</xdr:row>
      <xdr:rowOff>71273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220212"/>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60971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74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87678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102102</xdr:rowOff>
    </xdr:from>
    <xdr:to>
      <xdr:col>24</xdr:col>
      <xdr:colOff>114300</xdr:colOff>
      <xdr:row>75</xdr:row>
      <xdr:rowOff>32252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80529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151536</xdr:rowOff>
    </xdr:from>
    <xdr:to>
      <xdr:col>20</xdr:col>
      <xdr:colOff>38100</xdr:colOff>
      <xdr:row>76</xdr:row>
      <xdr:rowOff>81686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72813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78727</xdr:rowOff>
    </xdr:from>
    <xdr:to>
      <xdr:col>15</xdr:col>
      <xdr:colOff>101600</xdr:colOff>
      <xdr:row>75</xdr:row>
      <xdr:rowOff>8877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139212</xdr:rowOff>
    </xdr:from>
    <xdr:to>
      <xdr:col>10</xdr:col>
      <xdr:colOff>165100</xdr:colOff>
      <xdr:row>77</xdr:row>
      <xdr:rowOff>69362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60489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2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20473</xdr:rowOff>
    </xdr:from>
    <xdr:to>
      <xdr:col>6</xdr:col>
      <xdr:colOff>38100</xdr:colOff>
      <xdr:row>77</xdr:row>
      <xdr:rowOff>122073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113200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1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25383</xdr:rowOff>
    </xdr:from>
    <xdr:to>
      <xdr:col>24</xdr:col>
      <xdr:colOff>62865</xdr:colOff>
      <xdr:row>98</xdr:row>
      <xdr:rowOff>73699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6484583"/>
          <a:ext cx="1270" cy="391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77526</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8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73699</xdr:rowOff>
    </xdr:from>
    <xdr:to>
      <xdr:col>24</xdr:col>
      <xdr:colOff>152400</xdr:colOff>
      <xdr:row>98</xdr:row>
      <xdr:rowOff>73699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87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62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25383</xdr:rowOff>
    </xdr:from>
    <xdr:to>
      <xdr:col>24</xdr:col>
      <xdr:colOff>152400</xdr:colOff>
      <xdr:row>96</xdr:row>
      <xdr:rowOff>25383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48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26952</xdr:rowOff>
    </xdr:from>
    <xdr:to>
      <xdr:col>24</xdr:col>
      <xdr:colOff>63500</xdr:colOff>
      <xdr:row>96</xdr:row>
      <xdr:rowOff>29367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486152"/>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126192</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8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147765</xdr:rowOff>
    </xdr:from>
    <xdr:to>
      <xdr:col>24</xdr:col>
      <xdr:colOff>114300</xdr:colOff>
      <xdr:row>97</xdr:row>
      <xdr:rowOff>77915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156192</xdr:rowOff>
    </xdr:from>
    <xdr:to>
      <xdr:col>19</xdr:col>
      <xdr:colOff>177800</xdr:colOff>
      <xdr:row>96</xdr:row>
      <xdr:rowOff>26952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272492"/>
          <a:ext cx="889000" cy="2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104560</xdr:rowOff>
    </xdr:from>
    <xdr:to>
      <xdr:col>20</xdr:col>
      <xdr:colOff>38100</xdr:colOff>
      <xdr:row>97</xdr:row>
      <xdr:rowOff>34710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29597</xdr:rowOff>
    </xdr:from>
    <xdr:to>
      <xdr:col>15</xdr:col>
      <xdr:colOff>50800</xdr:colOff>
      <xdr:row>94</xdr:row>
      <xdr:rowOff>156192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5631547"/>
          <a:ext cx="889000" cy="6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104217</xdr:rowOff>
    </xdr:from>
    <xdr:to>
      <xdr:col>15</xdr:col>
      <xdr:colOff>101600</xdr:colOff>
      <xdr:row>97</xdr:row>
      <xdr:rowOff>34367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29597</xdr:rowOff>
    </xdr:from>
    <xdr:to>
      <xdr:col>10</xdr:col>
      <xdr:colOff>114300</xdr:colOff>
      <xdr:row>92</xdr:row>
      <xdr:rowOff>120856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5631547"/>
          <a:ext cx="889000" cy="26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34492</xdr:rowOff>
    </xdr:from>
    <xdr:to>
      <xdr:col>10</xdr:col>
      <xdr:colOff>165100</xdr:colOff>
      <xdr:row>97</xdr:row>
      <xdr:rowOff>136092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127219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78401</xdr:rowOff>
    </xdr:from>
    <xdr:to>
      <xdr:col>6</xdr:col>
      <xdr:colOff>38100</xdr:colOff>
      <xdr:row>98</xdr:row>
      <xdr:rowOff>8551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171128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150017</xdr:rowOff>
    </xdr:from>
    <xdr:to>
      <xdr:col>24</xdr:col>
      <xdr:colOff>114300</xdr:colOff>
      <xdr:row>96</xdr:row>
      <xdr:rowOff>80167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4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99060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147602</xdr:rowOff>
    </xdr:from>
    <xdr:to>
      <xdr:col>20</xdr:col>
      <xdr:colOff>38100</xdr:colOff>
      <xdr:row>96</xdr:row>
      <xdr:rowOff>77752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94279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105392</xdr:rowOff>
    </xdr:from>
    <xdr:to>
      <xdr:col>15</xdr:col>
      <xdr:colOff>101600</xdr:colOff>
      <xdr:row>95</xdr:row>
      <xdr:rowOff>35542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52069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9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150247</xdr:rowOff>
    </xdr:from>
    <xdr:to>
      <xdr:col>10</xdr:col>
      <xdr:colOff>165100</xdr:colOff>
      <xdr:row>91</xdr:row>
      <xdr:rowOff>80397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96924</xdr:rowOff>
    </xdr:from>
    <xdr:ext cx="599010"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19795" y="153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70056</xdr:rowOff>
    </xdr:from>
    <xdr:to>
      <xdr:col>6</xdr:col>
      <xdr:colOff>38100</xdr:colOff>
      <xdr:row>93</xdr:row>
      <xdr:rowOff>206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58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16733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5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108186</xdr:rowOff>
    </xdr:from>
    <xdr:to>
      <xdr:col>55</xdr:col>
      <xdr:colOff>0</xdr:colOff>
      <xdr:row>38</xdr:row>
      <xdr:rowOff>117820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23286"/>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107533</xdr:rowOff>
    </xdr:from>
    <xdr:to>
      <xdr:col>50</xdr:col>
      <xdr:colOff>114300</xdr:colOff>
      <xdr:row>38</xdr:row>
      <xdr:rowOff>117820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2263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100674</xdr:rowOff>
    </xdr:from>
    <xdr:to>
      <xdr:col>45</xdr:col>
      <xdr:colOff>177800</xdr:colOff>
      <xdr:row>38</xdr:row>
      <xdr:rowOff>107533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1577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100674</xdr:rowOff>
    </xdr:from>
    <xdr:to>
      <xdr:col>41</xdr:col>
      <xdr:colOff>50800</xdr:colOff>
      <xdr:row>38</xdr:row>
      <xdr:rowOff>144762</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6157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57386</xdr:rowOff>
    </xdr:from>
    <xdr:to>
      <xdr:col>55</xdr:col>
      <xdr:colOff>50800</xdr:colOff>
      <xdr:row>38</xdr:row>
      <xdr:rowOff>158986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35813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67020</xdr:rowOff>
    </xdr:from>
    <xdr:to>
      <xdr:col>50</xdr:col>
      <xdr:colOff>165100</xdr:colOff>
      <xdr:row>38</xdr:row>
      <xdr:rowOff>168620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159747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56733</xdr:rowOff>
    </xdr:from>
    <xdr:to>
      <xdr:col>46</xdr:col>
      <xdr:colOff>38100</xdr:colOff>
      <xdr:row>38</xdr:row>
      <xdr:rowOff>158333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149460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6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49874</xdr:rowOff>
    </xdr:from>
    <xdr:to>
      <xdr:col>41</xdr:col>
      <xdr:colOff>101600</xdr:colOff>
      <xdr:row>38</xdr:row>
      <xdr:rowOff>151474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142601</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66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93962</xdr:rowOff>
    </xdr:from>
    <xdr:to>
      <xdr:col>36</xdr:col>
      <xdr:colOff>165100</xdr:colOff>
      <xdr:row>39</xdr:row>
      <xdr:rowOff>24112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15239</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0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154262</xdr:rowOff>
    </xdr:from>
    <xdr:to>
      <xdr:col>55</xdr:col>
      <xdr:colOff>0</xdr:colOff>
      <xdr:row>53</xdr:row>
      <xdr:rowOff>151427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069662"/>
          <a:ext cx="838200" cy="16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108955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36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154262</xdr:rowOff>
    </xdr:from>
    <xdr:to>
      <xdr:col>50</xdr:col>
      <xdr:colOff>114300</xdr:colOff>
      <xdr:row>54</xdr:row>
      <xdr:rowOff>68240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069662"/>
          <a:ext cx="889000" cy="2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68240</xdr:rowOff>
    </xdr:from>
    <xdr:to>
      <xdr:col>45</xdr:col>
      <xdr:colOff>177800</xdr:colOff>
      <xdr:row>54</xdr:row>
      <xdr:rowOff>111628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26540"/>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81110</xdr:rowOff>
    </xdr:from>
    <xdr:to>
      <xdr:col>41</xdr:col>
      <xdr:colOff>50800</xdr:colOff>
      <xdr:row>54</xdr:row>
      <xdr:rowOff>111628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339410"/>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100627</xdr:rowOff>
    </xdr:from>
    <xdr:to>
      <xdr:col>55</xdr:col>
      <xdr:colOff>50800</xdr:colOff>
      <xdr:row>54</xdr:row>
      <xdr:rowOff>30777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1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123504</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0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103462</xdr:rowOff>
    </xdr:from>
    <xdr:to>
      <xdr:col>50</xdr:col>
      <xdr:colOff>165100</xdr:colOff>
      <xdr:row>53</xdr:row>
      <xdr:rowOff>33612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01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50139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87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17440</xdr:rowOff>
    </xdr:from>
    <xdr:to>
      <xdr:col>46</xdr:col>
      <xdr:colOff>38100</xdr:colOff>
      <xdr:row>54</xdr:row>
      <xdr:rowOff>119040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2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135567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05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60828</xdr:rowOff>
    </xdr:from>
    <xdr:to>
      <xdr:col>41</xdr:col>
      <xdr:colOff>101600</xdr:colOff>
      <xdr:row>54</xdr:row>
      <xdr:rowOff>162428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7505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0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30310</xdr:rowOff>
    </xdr:from>
    <xdr:to>
      <xdr:col>36</xdr:col>
      <xdr:colOff>165100</xdr:colOff>
      <xdr:row>54</xdr:row>
      <xdr:rowOff>131910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2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148437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0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124580</xdr:rowOff>
    </xdr:from>
    <xdr:to>
      <xdr:col>55</xdr:col>
      <xdr:colOff>0</xdr:colOff>
      <xdr:row>70</xdr:row>
      <xdr:rowOff>148485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2126080"/>
          <a:ext cx="8382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122060</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0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80493</xdr:rowOff>
    </xdr:from>
    <xdr:to>
      <xdr:col>50</xdr:col>
      <xdr:colOff>114300</xdr:colOff>
      <xdr:row>70</xdr:row>
      <xdr:rowOff>124580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2081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84700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43492</xdr:rowOff>
    </xdr:from>
    <xdr:to>
      <xdr:col>45</xdr:col>
      <xdr:colOff>177800</xdr:colOff>
      <xdr:row>70</xdr:row>
      <xdr:rowOff>80493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044992"/>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151387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43492</xdr:rowOff>
    </xdr:from>
    <xdr:to>
      <xdr:col>41</xdr:col>
      <xdr:colOff>50800</xdr:colOff>
      <xdr:row>74</xdr:row>
      <xdr:rowOff>102275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2044992"/>
          <a:ext cx="889000" cy="7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34441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97685</xdr:rowOff>
    </xdr:from>
    <xdr:to>
      <xdr:col>55</xdr:col>
      <xdr:colOff>50800</xdr:colOff>
      <xdr:row>71</xdr:row>
      <xdr:rowOff>27835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0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50712</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0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73780</xdr:rowOff>
    </xdr:from>
    <xdr:to>
      <xdr:col>50</xdr:col>
      <xdr:colOff>165100</xdr:colOff>
      <xdr:row>71</xdr:row>
      <xdr:rowOff>3930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0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20457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18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29693</xdr:rowOff>
    </xdr:from>
    <xdr:to>
      <xdr:col>46</xdr:col>
      <xdr:colOff>38100</xdr:colOff>
      <xdr:row>70</xdr:row>
      <xdr:rowOff>131293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0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147820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18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164142</xdr:rowOff>
    </xdr:from>
    <xdr:to>
      <xdr:col>41</xdr:col>
      <xdr:colOff>101600</xdr:colOff>
      <xdr:row>70</xdr:row>
      <xdr:rowOff>94292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1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110819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17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51475</xdr:rowOff>
    </xdr:from>
    <xdr:to>
      <xdr:col>36</xdr:col>
      <xdr:colOff>165100</xdr:colOff>
      <xdr:row>74</xdr:row>
      <xdr:rowOff>153075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169602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53975</xdr:rowOff>
    </xdr:from>
    <xdr:to>
      <xdr:col>55</xdr:col>
      <xdr:colOff>0</xdr:colOff>
      <xdr:row>95</xdr:row>
      <xdr:rowOff>153893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341725"/>
          <a:ext cx="8382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146556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43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158959</xdr:rowOff>
    </xdr:from>
    <xdr:to>
      <xdr:col>50</xdr:col>
      <xdr:colOff>114300</xdr:colOff>
      <xdr:row>95</xdr:row>
      <xdr:rowOff>53975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275259"/>
          <a:ext cx="889000" cy="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31456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4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158959</xdr:rowOff>
    </xdr:from>
    <xdr:to>
      <xdr:col>45</xdr:col>
      <xdr:colOff>177800</xdr:colOff>
      <xdr:row>95</xdr:row>
      <xdr:rowOff>54147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275259"/>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40352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4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54147</xdr:rowOff>
    </xdr:from>
    <xdr:to>
      <xdr:col>41</xdr:col>
      <xdr:colOff>50800</xdr:colOff>
      <xdr:row>95</xdr:row>
      <xdr:rowOff>161837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341897"/>
          <a:ext cx="889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103093</xdr:rowOff>
    </xdr:from>
    <xdr:to>
      <xdr:col>55</xdr:col>
      <xdr:colOff>50800</xdr:colOff>
      <xdr:row>96</xdr:row>
      <xdr:rowOff>33243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125970</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2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3175</xdr:rowOff>
    </xdr:from>
    <xdr:to>
      <xdr:col>50</xdr:col>
      <xdr:colOff>165100</xdr:colOff>
      <xdr:row>95</xdr:row>
      <xdr:rowOff>104775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121302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0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108159</xdr:rowOff>
    </xdr:from>
    <xdr:to>
      <xdr:col>46</xdr:col>
      <xdr:colOff>38100</xdr:colOff>
      <xdr:row>95</xdr:row>
      <xdr:rowOff>38309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54836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3347</xdr:rowOff>
    </xdr:from>
    <xdr:to>
      <xdr:col>41</xdr:col>
      <xdr:colOff>101600</xdr:colOff>
      <xdr:row>95</xdr:row>
      <xdr:rowOff>104947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121474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0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111037</xdr:rowOff>
    </xdr:from>
    <xdr:to>
      <xdr:col>36</xdr:col>
      <xdr:colOff>165100</xdr:colOff>
      <xdr:row>96</xdr:row>
      <xdr:rowOff>41187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57714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110236</xdr:rowOff>
    </xdr:from>
    <xdr:to>
      <xdr:col>85</xdr:col>
      <xdr:colOff>127000</xdr:colOff>
      <xdr:row>35</xdr:row>
      <xdr:rowOff>26543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768086"/>
          <a:ext cx="838200" cy="2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122809</xdr:rowOff>
    </xdr:from>
    <xdr:to>
      <xdr:col>81</xdr:col>
      <xdr:colOff>50800</xdr:colOff>
      <xdr:row>35</xdr:row>
      <xdr:rowOff>26543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780659"/>
          <a:ext cx="8890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122809</xdr:rowOff>
    </xdr:from>
    <xdr:to>
      <xdr:col>76</xdr:col>
      <xdr:colOff>114300</xdr:colOff>
      <xdr:row>34</xdr:row>
      <xdr:rowOff>98806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780659"/>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109364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98298</xdr:rowOff>
    </xdr:from>
    <xdr:to>
      <xdr:col>71</xdr:col>
      <xdr:colOff>177800</xdr:colOff>
      <xdr:row>34</xdr:row>
      <xdr:rowOff>98806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756148"/>
          <a:ext cx="88900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26687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59436</xdr:rowOff>
    </xdr:from>
    <xdr:to>
      <xdr:col>85</xdr:col>
      <xdr:colOff>177800</xdr:colOff>
      <xdr:row>33</xdr:row>
      <xdr:rowOff>161036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7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37863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6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147193</xdr:rowOff>
    </xdr:from>
    <xdr:to>
      <xdr:col>81</xdr:col>
      <xdr:colOff>101600</xdr:colOff>
      <xdr:row>35</xdr:row>
      <xdr:rowOff>77343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68470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0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72009</xdr:rowOff>
    </xdr:from>
    <xdr:to>
      <xdr:col>76</xdr:col>
      <xdr:colOff>165100</xdr:colOff>
      <xdr:row>34</xdr:row>
      <xdr:rowOff>2159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18686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48006</xdr:rowOff>
    </xdr:from>
    <xdr:to>
      <xdr:col>72</xdr:col>
      <xdr:colOff>38100</xdr:colOff>
      <xdr:row>34</xdr:row>
      <xdr:rowOff>149606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8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166133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6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47498</xdr:rowOff>
    </xdr:from>
    <xdr:to>
      <xdr:col>67</xdr:col>
      <xdr:colOff>101600</xdr:colOff>
      <xdr:row>33</xdr:row>
      <xdr:rowOff>149098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165625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4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106736</xdr:rowOff>
    </xdr:from>
    <xdr:to>
      <xdr:col>85</xdr:col>
      <xdr:colOff>127000</xdr:colOff>
      <xdr:row>55</xdr:row>
      <xdr:rowOff>123195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53648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123195</xdr:rowOff>
    </xdr:from>
    <xdr:to>
      <xdr:col>81</xdr:col>
      <xdr:colOff>50800</xdr:colOff>
      <xdr:row>55</xdr:row>
      <xdr:rowOff>165806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52945"/>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165806</xdr:rowOff>
    </xdr:from>
    <xdr:to>
      <xdr:col>76</xdr:col>
      <xdr:colOff>114300</xdr:colOff>
      <xdr:row>56</xdr:row>
      <xdr:rowOff>149118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95556"/>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44283</xdr:rowOff>
    </xdr:from>
    <xdr:to>
      <xdr:col>71</xdr:col>
      <xdr:colOff>177800</xdr:colOff>
      <xdr:row>56</xdr:row>
      <xdr:rowOff>149118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645483"/>
          <a:ext cx="889000" cy="10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55936</xdr:rowOff>
    </xdr:from>
    <xdr:to>
      <xdr:col>85</xdr:col>
      <xdr:colOff>177800</xdr:colOff>
      <xdr:row>55</xdr:row>
      <xdr:rowOff>157536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4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78813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3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72395</xdr:rowOff>
    </xdr:from>
    <xdr:to>
      <xdr:col>81</xdr:col>
      <xdr:colOff>101600</xdr:colOff>
      <xdr:row>56</xdr:row>
      <xdr:rowOff>2545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19072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115006</xdr:rowOff>
    </xdr:from>
    <xdr:to>
      <xdr:col>76</xdr:col>
      <xdr:colOff>165100</xdr:colOff>
      <xdr:row>56</xdr:row>
      <xdr:rowOff>45156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61683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98318</xdr:rowOff>
    </xdr:from>
    <xdr:to>
      <xdr:col>72</xdr:col>
      <xdr:colOff>38100</xdr:colOff>
      <xdr:row>57</xdr:row>
      <xdr:rowOff>28468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19595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164933</xdr:rowOff>
    </xdr:from>
    <xdr:to>
      <xdr:col>67</xdr:col>
      <xdr:colOff>101600</xdr:colOff>
      <xdr:row>56</xdr:row>
      <xdr:rowOff>95083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111610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132995</xdr:rowOff>
    </xdr:from>
    <xdr:to>
      <xdr:col>85</xdr:col>
      <xdr:colOff>127000</xdr:colOff>
      <xdr:row>78</xdr:row>
      <xdr:rowOff>119811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34645"/>
          <a:ext cx="838200" cy="1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20523</xdr:rowOff>
    </xdr:from>
    <xdr:to>
      <xdr:col>81</xdr:col>
      <xdr:colOff>50800</xdr:colOff>
      <xdr:row>78</xdr:row>
      <xdr:rowOff>119811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93623"/>
          <a:ext cx="8890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80645</xdr:rowOff>
    </xdr:from>
    <xdr:to>
      <xdr:col>76</xdr:col>
      <xdr:colOff>114300</xdr:colOff>
      <xdr:row>78</xdr:row>
      <xdr:rowOff>20523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82295"/>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39269</xdr:rowOff>
    </xdr:from>
    <xdr:to>
      <xdr:col>71</xdr:col>
      <xdr:colOff>177800</xdr:colOff>
      <xdr:row>77</xdr:row>
      <xdr:rowOff>80645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069469"/>
          <a:ext cx="889000" cy="2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125189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8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138574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82195</xdr:rowOff>
    </xdr:from>
    <xdr:to>
      <xdr:col>85</xdr:col>
      <xdr:colOff>177800</xdr:colOff>
      <xdr:row>78</xdr:row>
      <xdr:rowOff>12345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60622</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6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69011</xdr:rowOff>
    </xdr:from>
    <xdr:to>
      <xdr:col>81</xdr:col>
      <xdr:colOff>101600</xdr:colOff>
      <xdr:row>78</xdr:row>
      <xdr:rowOff>170611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161738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141173</xdr:rowOff>
    </xdr:from>
    <xdr:to>
      <xdr:col>76</xdr:col>
      <xdr:colOff>165100</xdr:colOff>
      <xdr:row>78</xdr:row>
      <xdr:rowOff>71323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62450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29845</xdr:rowOff>
    </xdr:from>
    <xdr:to>
      <xdr:col>72</xdr:col>
      <xdr:colOff>38100</xdr:colOff>
      <xdr:row>77</xdr:row>
      <xdr:rowOff>131445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122572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159919</xdr:rowOff>
    </xdr:from>
    <xdr:to>
      <xdr:col>67</xdr:col>
      <xdr:colOff>101600</xdr:colOff>
      <xdr:row>76</xdr:row>
      <xdr:rowOff>90069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0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106595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7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70701</xdr:rowOff>
    </xdr:from>
    <xdr:to>
      <xdr:col>85</xdr:col>
      <xdr:colOff>127000</xdr:colOff>
      <xdr:row>93</xdr:row>
      <xdr:rowOff>11379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844101"/>
          <a:ext cx="8382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91558</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0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11379</xdr:rowOff>
    </xdr:from>
    <xdr:to>
      <xdr:col>81</xdr:col>
      <xdr:colOff>50800</xdr:colOff>
      <xdr:row>93</xdr:row>
      <xdr:rowOff>114173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956229"/>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20197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114173</xdr:rowOff>
    </xdr:from>
    <xdr:to>
      <xdr:col>76</xdr:col>
      <xdr:colOff>114300</xdr:colOff>
      <xdr:row>94</xdr:row>
      <xdr:rowOff>89427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059023"/>
          <a:ext cx="8890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103998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75578</xdr:rowOff>
    </xdr:from>
    <xdr:to>
      <xdr:col>71</xdr:col>
      <xdr:colOff>177800</xdr:colOff>
      <xdr:row>94</xdr:row>
      <xdr:rowOff>89427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19187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19901</xdr:rowOff>
    </xdr:from>
    <xdr:to>
      <xdr:col>85</xdr:col>
      <xdr:colOff>177800</xdr:colOff>
      <xdr:row>92</xdr:row>
      <xdr:rowOff>121501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7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106278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7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132029</xdr:rowOff>
    </xdr:from>
    <xdr:to>
      <xdr:col>81</xdr:col>
      <xdr:colOff>101600</xdr:colOff>
      <xdr:row>93</xdr:row>
      <xdr:rowOff>62179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9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78706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6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63373</xdr:rowOff>
    </xdr:from>
    <xdr:to>
      <xdr:col>76</xdr:col>
      <xdr:colOff>165100</xdr:colOff>
      <xdr:row>93</xdr:row>
      <xdr:rowOff>164973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0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10050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7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38627</xdr:rowOff>
    </xdr:from>
    <xdr:to>
      <xdr:col>72</xdr:col>
      <xdr:colOff>38100</xdr:colOff>
      <xdr:row>94</xdr:row>
      <xdr:rowOff>140227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1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156754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9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24778</xdr:rowOff>
    </xdr:from>
    <xdr:to>
      <xdr:col>67</xdr:col>
      <xdr:colOff>101600</xdr:colOff>
      <xdr:row>94</xdr:row>
      <xdr:rowOff>126378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142905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9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199,307</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割を占めている。今後も子どものための教育・保育給付事業や自立支援給付事業等の伸びにより、経費の増大が予測される。</a:t>
          </a:r>
        </a:p>
        <a:p>
          <a:r>
            <a:rPr kumimoji="1" lang="ja-JP" altLang="en-US" sz="1300">
              <a:latin typeface="ＭＳ Ｐゴシック" panose="020B0600070205080204" pitchFamily="50" charset="-128"/>
              <a:ea typeface="ＭＳ Ｐゴシック" panose="020B0600070205080204" pitchFamily="50" charset="-128"/>
            </a:rPr>
            <a:t>農林水産業費は国営かんがい排水事業や畜産経営基盤強化支援事業等の減により</a:t>
          </a:r>
          <a:r>
            <a:rPr kumimoji="1" lang="en-US" altLang="ja-JP" sz="1300">
              <a:latin typeface="ＭＳ Ｐゴシック" panose="020B0600070205080204" pitchFamily="50" charset="-128"/>
              <a:ea typeface="ＭＳ Ｐゴシック" panose="020B0600070205080204" pitchFamily="50" charset="-128"/>
            </a:rPr>
            <a:t>7,376</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商工費については、コロナ対策や物価高騰対策の各種支援事業の実施等により、令和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年度以降、引き続き高い水準となっている。今後は水族館の整備等も控えており、しばらく高止まりが予測される。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財政調整基金については、今後の財政運営を見据え、鶴岡市行財政改革大綱に基づき計画的に拡充を図った。</a:t>
          </a:r>
        </a:p>
        <a:p>
          <a:r>
            <a:rPr kumimoji="1" lang="ja-JP" altLang="en-US" sz="1400">
              <a:latin typeface="ＭＳ ゴシック" pitchFamily="49" charset="-128"/>
              <a:ea typeface="ＭＳ ゴシック" pitchFamily="49" charset="-128"/>
            </a:rPr>
            <a:t>　実質収支額、実質単年度収支については、令和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年度も黒字となった。今後も、行財政改革に積極的に取り組み、より一層の財政の健全化を図る。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市債残高に占める過疎債等の割合が増加していることから、全体的に算入公債費等が増加傾向にある。</a:t>
          </a:r>
        </a:p>
        <a:p>
          <a:r>
            <a:rPr kumimoji="1" lang="ja-JP" altLang="en-US" sz="1400">
              <a:latin typeface="ＭＳ ゴシック" pitchFamily="49" charset="-128"/>
              <a:ea typeface="ＭＳ ゴシック" pitchFamily="49" charset="-128"/>
            </a:rPr>
            <a:t>　近年実施した大型事業に係る借入の償還が開始したことで、元利償還金が増加しており、今後もその傾向が続くことが予測されるが、投資事業の計画的実施や将来負担の軽減策を講じながら、公債費の適正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減債基金残高は、毎年度一定の積み立てを実施し、減債基金積立相当額を上回る残高になっていた。平成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年度発行債については平成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年度満期を迎え、平成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年度発行債については令和元年度に満期を迎え、全額を取り崩した。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一般会計等に係る地方債残高や行政改革に基づく定員管理適正化の実施による退職手当負担見込額が減少している。</a:t>
          </a:r>
        </a:p>
        <a:p>
          <a:r>
            <a:rPr kumimoji="1" lang="ja-JP" altLang="en-US" sz="1400">
              <a:latin typeface="ＭＳ ゴシック" pitchFamily="49" charset="-128"/>
              <a:ea typeface="ＭＳ ゴシック" pitchFamily="49" charset="-128"/>
            </a:rPr>
            <a:t>　また大型事業が概ね完了したことから一般会計等に係る地方債残高は減少している。</a:t>
          </a:r>
        </a:p>
        <a:p>
          <a:r>
            <a:rPr kumimoji="1" lang="ja-JP" altLang="en-US" sz="1400">
              <a:latin typeface="ＭＳ ゴシック" pitchFamily="49" charset="-128"/>
              <a:ea typeface="ＭＳ ゴシック" pitchFamily="49" charset="-128"/>
            </a:rPr>
            <a:t>　残高圧縮を着実に図るとともに、持続可能な行財政基盤の確立を図っていく。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・運用基金の「育英奨学基金」廃止に伴い、「奨学金返済支援基金」に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千円積み立てるなど、総額で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加茂水族館改築事業に向けて「加茂水族館整備振興基金」を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万円、病院事業会計への繰出金等に充当するため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万円取り崩したことなどにより、総額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千円を取り崩した。結果、基金全体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・地域まちづくり未来基金：地域社会・コミュニティの振興及び均衡ある発展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・奨学金返済支援基金：奨学金返済の支援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・地域振興基金：中学校への可搬式冷房機器の整備や病院事業会計に対する繰出金へ充当するため、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千円積立てた一方で、朝暘第五小学校改築事業などの財源として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千円積立てた一方で、加茂水族館の改築事業のため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万円積立てた一方で、地域まちづくり未来事業の財源として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ことにより減少した。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・奨学金返済支援基金：運用基金の「育英奨学基金」廃止に伴い、「奨学金返済支援基金」に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・地域振興基金：運用益の事業への充当を行うとともに、基金の目的事業の財源として取崩しを実施していく。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・公共施設整備基金：決算剰余金を活用した積立てを継続しつつ、朝日庁舎改築事業や朝暘第五小学校改築事業等の公共施設の整備など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に随時取り崩しを予定している。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・加茂水族館整備振興基金：実施中の加茂水族館改築事業の財源として活用していく。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・奨学金返済支援基金：奨学金返済支援の財源として活用していく。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・単年度収支が黒字となることから取崩しは行わず、利子収入等を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・決算剰余金等を活用して積立てを行う一方、一般財源の不足が生じた場合には、残高に留意しつつ取崩しを行っていく。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・財政の安定運営を図るため取崩しを行いつつ、前年度の決算において財政調整基金を大きく取り崩した場合は、翌年度の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決算剰余金の処分において財政調整基金に積み立てし、財政調整基金の安定を図る。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・近年実施しているごみ焼却施設や一般廃棄物最終処分場整備等の大型投資事業により、今後増加が見込まれる公債費の財源として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活用する。取崩しを行う際も、将来的な償還財源確保の観点から、残高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76868533</v>
      </c>
      <c r="BO4" s="436"/>
      <c r="BP4" s="436"/>
      <c r="BQ4" s="436"/>
      <c r="BR4" s="436"/>
      <c r="BS4" s="436"/>
      <c r="BT4" s="436"/>
      <c r="BU4" s="437"/>
      <c r="BV4" s="435">
        <v>77545655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4.3</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75591187</v>
      </c>
      <c r="BO5" s="407"/>
      <c r="BP5" s="407"/>
      <c r="BQ5" s="407"/>
      <c r="BR5" s="407"/>
      <c r="BS5" s="407"/>
      <c r="BT5" s="407"/>
      <c r="BU5" s="408"/>
      <c r="BV5" s="406">
        <v>75760993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95.5</v>
      </c>
      <c r="CU5" s="404"/>
      <c r="CV5" s="404"/>
      <c r="CW5" s="404"/>
      <c r="CX5" s="404"/>
      <c r="CY5" s="404"/>
      <c r="CZ5" s="404"/>
      <c r="DA5" s="405"/>
      <c r="DB5" s="403">
        <v>94.9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1277346</v>
      </c>
      <c r="BO6" s="407"/>
      <c r="BP6" s="407"/>
      <c r="BQ6" s="407"/>
      <c r="BR6" s="407"/>
      <c r="BS6" s="407"/>
      <c r="BT6" s="407"/>
      <c r="BU6" s="408"/>
      <c r="BV6" s="406">
        <v>1784662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96.1</v>
      </c>
      <c r="CU6" s="550"/>
      <c r="CV6" s="550"/>
      <c r="CW6" s="550"/>
      <c r="CX6" s="550"/>
      <c r="CY6" s="550"/>
      <c r="CZ6" s="550"/>
      <c r="DA6" s="551"/>
      <c r="DB6" s="549">
        <v>96.1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69893</v>
      </c>
      <c r="BO7" s="407"/>
      <c r="BP7" s="407"/>
      <c r="BQ7" s="407"/>
      <c r="BR7" s="407"/>
      <c r="BS7" s="407"/>
      <c r="BT7" s="407"/>
      <c r="BU7" s="408"/>
      <c r="BV7" s="406">
        <v>48002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40361444</v>
      </c>
      <c r="CU7" s="407"/>
      <c r="CV7" s="407"/>
      <c r="CW7" s="407"/>
      <c r="CX7" s="407"/>
      <c r="CY7" s="407"/>
      <c r="CZ7" s="407"/>
      <c r="DA7" s="408"/>
      <c r="DB7" s="406">
        <v>39939891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1207453</v>
      </c>
      <c r="BO8" s="407"/>
      <c r="BP8" s="407"/>
      <c r="BQ8" s="407"/>
      <c r="BR8" s="407"/>
      <c r="BS8" s="407"/>
      <c r="BT8" s="407"/>
      <c r="BU8" s="408"/>
      <c r="BV8" s="406">
        <v>1736660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0.41</v>
      </c>
      <c r="CU8" s="510"/>
      <c r="CV8" s="510"/>
      <c r="CW8" s="510"/>
      <c r="CX8" s="510"/>
      <c r="CY8" s="510"/>
      <c r="CZ8" s="510"/>
      <c r="DA8" s="511"/>
      <c r="DB8" s="509">
        <v>0.42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122347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-529207</v>
      </c>
      <c r="BO9" s="407"/>
      <c r="BP9" s="407"/>
      <c r="BQ9" s="407"/>
      <c r="BR9" s="407"/>
      <c r="BS9" s="407"/>
      <c r="BT9" s="407"/>
      <c r="BU9" s="408"/>
      <c r="BV9" s="406">
        <v>-435181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19</v>
      </c>
      <c r="CU9" s="404"/>
      <c r="CV9" s="404"/>
      <c r="CW9" s="404"/>
      <c r="CX9" s="404"/>
      <c r="CY9" s="404"/>
      <c r="CZ9" s="404"/>
      <c r="DA9" s="405"/>
      <c r="DB9" s="403">
        <v>18.3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129652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5545</v>
      </c>
      <c r="BO10" s="407"/>
      <c r="BP10" s="407"/>
      <c r="BQ10" s="407"/>
      <c r="BR10" s="407"/>
      <c r="BS10" s="407"/>
      <c r="BT10" s="407"/>
      <c r="BU10" s="408"/>
      <c r="BV10" s="406">
        <v>365076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870021</v>
      </c>
      <c r="BO11" s="407"/>
      <c r="BP11" s="407"/>
      <c r="BQ11" s="407"/>
      <c r="BR11" s="407"/>
      <c r="BS11" s="407"/>
      <c r="BT11" s="407"/>
      <c r="BU11" s="408"/>
      <c r="BV11" s="406">
        <v>370643</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118692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117828</v>
      </c>
      <c r="S13" s="494"/>
      <c r="T13" s="494"/>
      <c r="U13" s="494"/>
      <c r="V13" s="495"/>
      <c r="W13" s="496" t="s">
        <v>131</v>
      </c>
      <c r="X13" s="392"/>
      <c r="Y13" s="392"/>
      <c r="Z13" s="392"/>
      <c r="AA13" s="392"/>
      <c r="AB13" s="393"/>
      <c r="AC13" s="359">
        <v>5598</v>
      </c>
      <c r="AD13" s="360"/>
      <c r="AE13" s="360"/>
      <c r="AF13" s="360"/>
      <c r="AG13" s="361"/>
      <c r="AH13" s="359">
        <v>6095</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346359</v>
      </c>
      <c r="BO13" s="407"/>
      <c r="BP13" s="407"/>
      <c r="BQ13" s="407"/>
      <c r="BR13" s="407"/>
      <c r="BS13" s="407"/>
      <c r="BT13" s="407"/>
      <c r="BU13" s="408"/>
      <c r="BV13" s="406">
        <v>300538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7.4</v>
      </c>
      <c r="CU13" s="404"/>
      <c r="CV13" s="404"/>
      <c r="CW13" s="404"/>
      <c r="CX13" s="404"/>
      <c r="CY13" s="404"/>
      <c r="CZ13" s="404"/>
      <c r="DA13" s="405"/>
      <c r="DB13" s="403">
        <v>6.7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120398</v>
      </c>
      <c r="S14" s="494"/>
      <c r="T14" s="494"/>
      <c r="U14" s="494"/>
      <c r="V14" s="495"/>
      <c r="W14" s="497"/>
      <c r="X14" s="395"/>
      <c r="Y14" s="395"/>
      <c r="Z14" s="395"/>
      <c r="AA14" s="395"/>
      <c r="AB14" s="396"/>
      <c r="AC14" s="486">
        <v>9.1999999999999993</v>
      </c>
      <c r="AD14" s="487"/>
      <c r="AE14" s="487"/>
      <c r="AF14" s="487"/>
      <c r="AG14" s="488"/>
      <c r="AH14" s="486">
        <v>9.6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43.2</v>
      </c>
      <c r="CU14" s="504"/>
      <c r="CV14" s="504"/>
      <c r="CW14" s="504"/>
      <c r="CX14" s="504"/>
      <c r="CY14" s="504"/>
      <c r="CZ14" s="504"/>
      <c r="DA14" s="505"/>
      <c r="DB14" s="503">
        <v>40.799999999999997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119609</v>
      </c>
      <c r="S15" s="494"/>
      <c r="T15" s="494"/>
      <c r="U15" s="494"/>
      <c r="V15" s="495"/>
      <c r="W15" s="496" t="s">
        <v>137</v>
      </c>
      <c r="X15" s="392"/>
      <c r="Y15" s="392"/>
      <c r="Z15" s="392"/>
      <c r="AA15" s="392"/>
      <c r="AB15" s="393"/>
      <c r="AC15" s="359">
        <v>17888</v>
      </c>
      <c r="AD15" s="360"/>
      <c r="AE15" s="360"/>
      <c r="AF15" s="360"/>
      <c r="AG15" s="361"/>
      <c r="AH15" s="359">
        <v>18457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14927043</v>
      </c>
      <c r="BO15" s="436"/>
      <c r="BP15" s="436"/>
      <c r="BQ15" s="436"/>
      <c r="BR15" s="436"/>
      <c r="BS15" s="436"/>
      <c r="BT15" s="436"/>
      <c r="BU15" s="437"/>
      <c r="BV15" s="435">
        <v>14844997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29.3</v>
      </c>
      <c r="AD16" s="487"/>
      <c r="AE16" s="487"/>
      <c r="AF16" s="487"/>
      <c r="AG16" s="488"/>
      <c r="AH16" s="486">
        <v>29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36340423</v>
      </c>
      <c r="BO16" s="407"/>
      <c r="BP16" s="407"/>
      <c r="BQ16" s="407"/>
      <c r="BR16" s="407"/>
      <c r="BS16" s="407"/>
      <c r="BT16" s="407"/>
      <c r="BU16" s="408"/>
      <c r="BV16" s="406">
        <v>35611878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37544</v>
      </c>
      <c r="AD17" s="360"/>
      <c r="AE17" s="360"/>
      <c r="AF17" s="360"/>
      <c r="AG17" s="361"/>
      <c r="AH17" s="359">
        <v>39089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18707482</v>
      </c>
      <c r="BO17" s="407"/>
      <c r="BP17" s="407"/>
      <c r="BQ17" s="407"/>
      <c r="BR17" s="407"/>
      <c r="BS17" s="407"/>
      <c r="BT17" s="407"/>
      <c r="BU17" s="408"/>
      <c r="BV17" s="406">
        <v>18676619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1311.51</v>
      </c>
      <c r="M18" s="459"/>
      <c r="N18" s="459"/>
      <c r="O18" s="459"/>
      <c r="P18" s="459"/>
      <c r="Q18" s="459"/>
      <c r="R18" s="460"/>
      <c r="S18" s="460"/>
      <c r="T18" s="460"/>
      <c r="U18" s="460"/>
      <c r="V18" s="461"/>
      <c r="W18" s="477"/>
      <c r="X18" s="478"/>
      <c r="Y18" s="478"/>
      <c r="Z18" s="478"/>
      <c r="AA18" s="478"/>
      <c r="AB18" s="502"/>
      <c r="AC18" s="376">
        <v>61.5</v>
      </c>
      <c r="AD18" s="377"/>
      <c r="AE18" s="377"/>
      <c r="AF18" s="377"/>
      <c r="AG18" s="462"/>
      <c r="AH18" s="376">
        <v>61.4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38923496</v>
      </c>
      <c r="BO18" s="407"/>
      <c r="BP18" s="407"/>
      <c r="BQ18" s="407"/>
      <c r="BR18" s="407"/>
      <c r="BS18" s="407"/>
      <c r="BT18" s="407"/>
      <c r="BU18" s="408"/>
      <c r="BV18" s="406">
        <v>38454683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50401113</v>
      </c>
      <c r="BO19" s="407"/>
      <c r="BP19" s="407"/>
      <c r="BQ19" s="407"/>
      <c r="BR19" s="407"/>
      <c r="BS19" s="407"/>
      <c r="BT19" s="407"/>
      <c r="BU19" s="408"/>
      <c r="BV19" s="406">
        <v>49257983</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45666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71859434</v>
      </c>
      <c r="BO22" s="436"/>
      <c r="BP22" s="436"/>
      <c r="BQ22" s="436"/>
      <c r="BR22" s="436"/>
      <c r="BS22" s="436"/>
      <c r="BT22" s="436"/>
      <c r="BU22" s="437"/>
      <c r="BV22" s="435">
        <v>76827738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39655054</v>
      </c>
      <c r="BO23" s="407"/>
      <c r="BP23" s="407"/>
      <c r="BQ23" s="407"/>
      <c r="BR23" s="407"/>
      <c r="BS23" s="407"/>
      <c r="BT23" s="407"/>
      <c r="BU23" s="408"/>
      <c r="BV23" s="406">
        <v>41267033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6215</v>
      </c>
      <c r="R24" s="360"/>
      <c r="S24" s="360"/>
      <c r="T24" s="360"/>
      <c r="U24" s="360"/>
      <c r="V24" s="361"/>
      <c r="W24" s="449"/>
      <c r="X24" s="386"/>
      <c r="Y24" s="387"/>
      <c r="Z24" s="362" t="s">
        <v>162</v>
      </c>
      <c r="AA24" s="363"/>
      <c r="AB24" s="363"/>
      <c r="AC24" s="363"/>
      <c r="AD24" s="363"/>
      <c r="AE24" s="363"/>
      <c r="AF24" s="363"/>
      <c r="AG24" s="364"/>
      <c r="AH24" s="359">
        <v>1089</v>
      </c>
      <c r="AI24" s="360"/>
      <c r="AJ24" s="360"/>
      <c r="AK24" s="360"/>
      <c r="AL24" s="361"/>
      <c r="AM24" s="359">
        <v>3588255</v>
      </c>
      <c r="AN24" s="360"/>
      <c r="AO24" s="360"/>
      <c r="AP24" s="360"/>
      <c r="AQ24" s="360"/>
      <c r="AR24" s="361"/>
      <c r="AS24" s="359">
        <v>3295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50687073</v>
      </c>
      <c r="BO24" s="407"/>
      <c r="BP24" s="407"/>
      <c r="BQ24" s="407"/>
      <c r="BR24" s="407"/>
      <c r="BS24" s="407"/>
      <c r="BT24" s="407"/>
      <c r="BU24" s="408"/>
      <c r="BV24" s="406">
        <v>53708657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7180</v>
      </c>
      <c r="R25" s="360"/>
      <c r="S25" s="360"/>
      <c r="T25" s="360"/>
      <c r="U25" s="360"/>
      <c r="V25" s="361"/>
      <c r="W25" s="449"/>
      <c r="X25" s="386"/>
      <c r="Y25" s="387"/>
      <c r="Z25" s="362" t="s">
        <v>165</v>
      </c>
      <c r="AA25" s="363"/>
      <c r="AB25" s="363"/>
      <c r="AC25" s="363"/>
      <c r="AD25" s="363"/>
      <c r="AE25" s="363"/>
      <c r="AF25" s="363"/>
      <c r="AG25" s="364"/>
      <c r="AH25" s="359">
        <v>208</v>
      </c>
      <c r="AI25" s="360"/>
      <c r="AJ25" s="360"/>
      <c r="AK25" s="360"/>
      <c r="AL25" s="361"/>
      <c r="AM25" s="359">
        <v>648336</v>
      </c>
      <c r="AN25" s="360"/>
      <c r="AO25" s="360"/>
      <c r="AP25" s="360"/>
      <c r="AQ25" s="360"/>
      <c r="AR25" s="361"/>
      <c r="AS25" s="359">
        <v>3117</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18494722</v>
      </c>
      <c r="BO25" s="436"/>
      <c r="BP25" s="436"/>
      <c r="BQ25" s="436"/>
      <c r="BR25" s="436"/>
      <c r="BS25" s="436"/>
      <c r="BT25" s="436"/>
      <c r="BU25" s="437"/>
      <c r="BV25" s="435">
        <v>14069851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6350</v>
      </c>
      <c r="R26" s="360"/>
      <c r="S26" s="360"/>
      <c r="T26" s="360"/>
      <c r="U26" s="360"/>
      <c r="V26" s="361"/>
      <c r="W26" s="449"/>
      <c r="X26" s="386"/>
      <c r="Y26" s="387"/>
      <c r="Z26" s="362" t="s">
        <v>168</v>
      </c>
      <c r="AA26" s="417"/>
      <c r="AB26" s="417"/>
      <c r="AC26" s="417"/>
      <c r="AD26" s="417"/>
      <c r="AE26" s="417"/>
      <c r="AF26" s="417"/>
      <c r="AG26" s="418"/>
      <c r="AH26" s="359">
        <v>72</v>
      </c>
      <c r="AI26" s="360"/>
      <c r="AJ26" s="360"/>
      <c r="AK26" s="360"/>
      <c r="AL26" s="361"/>
      <c r="AM26" s="359">
        <v>234792</v>
      </c>
      <c r="AN26" s="360"/>
      <c r="AO26" s="360"/>
      <c r="AP26" s="360"/>
      <c r="AQ26" s="360"/>
      <c r="AR26" s="361"/>
      <c r="AS26" s="359">
        <v>3261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5100</v>
      </c>
      <c r="R27" s="360"/>
      <c r="S27" s="360"/>
      <c r="T27" s="360"/>
      <c r="U27" s="360"/>
      <c r="V27" s="361"/>
      <c r="W27" s="449"/>
      <c r="X27" s="386"/>
      <c r="Y27" s="387"/>
      <c r="Z27" s="362" t="s">
        <v>171</v>
      </c>
      <c r="AA27" s="363"/>
      <c r="AB27" s="363"/>
      <c r="AC27" s="363"/>
      <c r="AD27" s="363"/>
      <c r="AE27" s="363"/>
      <c r="AF27" s="363"/>
      <c r="AG27" s="364"/>
      <c r="AH27" s="359">
        <v>28</v>
      </c>
      <c r="AI27" s="360"/>
      <c r="AJ27" s="360"/>
      <c r="AK27" s="360"/>
      <c r="AL27" s="361"/>
      <c r="AM27" s="359">
        <v>104574</v>
      </c>
      <c r="AN27" s="360"/>
      <c r="AO27" s="360"/>
      <c r="AP27" s="360"/>
      <c r="AQ27" s="360"/>
      <c r="AR27" s="361"/>
      <c r="AS27" s="359">
        <v>3735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4700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5046173</v>
      </c>
      <c r="BO28" s="436"/>
      <c r="BP28" s="436"/>
      <c r="BQ28" s="436"/>
      <c r="BR28" s="436"/>
      <c r="BS28" s="436"/>
      <c r="BT28" s="436"/>
      <c r="BU28" s="437"/>
      <c r="BV28" s="435">
        <v>5040628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26</v>
      </c>
      <c r="M29" s="360"/>
      <c r="N29" s="360"/>
      <c r="O29" s="360"/>
      <c r="P29" s="361"/>
      <c r="Q29" s="359">
        <v>4450</v>
      </c>
      <c r="R29" s="360"/>
      <c r="S29" s="360"/>
      <c r="T29" s="360"/>
      <c r="U29" s="360"/>
      <c r="V29" s="361"/>
      <c r="W29" s="450"/>
      <c r="X29" s="451"/>
      <c r="Y29" s="452"/>
      <c r="Z29" s="362" t="s">
        <v>177</v>
      </c>
      <c r="AA29" s="363"/>
      <c r="AB29" s="363"/>
      <c r="AC29" s="363"/>
      <c r="AD29" s="363"/>
      <c r="AE29" s="363"/>
      <c r="AF29" s="363"/>
      <c r="AG29" s="364"/>
      <c r="AH29" s="359">
        <v>1117</v>
      </c>
      <c r="AI29" s="360"/>
      <c r="AJ29" s="360"/>
      <c r="AK29" s="360"/>
      <c r="AL29" s="361"/>
      <c r="AM29" s="359">
        <v>3692829</v>
      </c>
      <c r="AN29" s="360"/>
      <c r="AO29" s="360"/>
      <c r="AP29" s="360"/>
      <c r="AQ29" s="360"/>
      <c r="AR29" s="361"/>
      <c r="AS29" s="359">
        <v>3306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4315914</v>
      </c>
      <c r="BO29" s="407"/>
      <c r="BP29" s="407"/>
      <c r="BQ29" s="407"/>
      <c r="BR29" s="407"/>
      <c r="BS29" s="407"/>
      <c r="BT29" s="407"/>
      <c r="BU29" s="408"/>
      <c r="BV29" s="406">
        <v>4299745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7080804</v>
      </c>
      <c r="BO30" s="441"/>
      <c r="BP30" s="441"/>
      <c r="BQ30" s="441"/>
      <c r="BR30" s="441"/>
      <c r="BS30" s="441"/>
      <c r="BT30" s="441"/>
      <c r="BU30" s="442"/>
      <c r="BV30" s="440">
        <v>8246183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山形県消防補償等組合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鶴岡市開発公社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休日夜間診療所特別会計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山形県自治会館管理組合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庄内地域産業振興センター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墓園事業特別会計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後期高齢者医療保険特別会計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IF('各会計、関係団体の財政状況及び健全化判断比率'!B33="","",'各会計、関係団体の財政状況及び健全化判断比率'!B33)</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山形県市町村職員退職手当組合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出羽庄内国際交流財団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10</v>
      </c>
      <c r="AN37" s="354"/>
      <c r="AO37" s="355" t="str">
        <f>IF('各会計、関係団体の財政状況及び健全化判断比率'!B34="","",'各会計、関係団体の財政状況及び健全化判断比率'!B34)</f>
        <v>集落排水事業会計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庄内広域行政組合（普通会計分）</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藤島文化スポーツ事業団</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11</v>
      </c>
      <c r="AN38" s="354"/>
      <c r="AO38" s="355" t="str">
        <f>IF('各会計、関係団体の財政状況及び健全化判断比率'!B35="","",'各会計、関係団体の財政状況及び健全化判断比率'!B35)</f>
        <v>浄化槽事業会計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庄内広域行政組合（青果市場事業特別会計）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ゆぽか</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庄内広域行政組合（庄内食肉流通センター事業）</v>
      </c>
      <c r="BZ39" s="355"/>
      <c r="CA39" s="355"/>
      <c r="CB39" s="355"/>
      <c r="CC39" s="355"/>
      <c r="CD39" s="355"/>
      <c r="CE39" s="355"/>
      <c r="CF39" s="355"/>
      <c r="CG39" s="355"/>
      <c r="CH39" s="355"/>
      <c r="CI39" s="355"/>
      <c r="CJ39" s="355"/>
      <c r="CK39" s="355"/>
      <c r="CL39" s="355"/>
      <c r="CM39" s="355"/>
      <c r="CN39" s="175"/>
      <c r="CO39" s="354">
        <f t="shared" si="3"/>
        <v>25</v>
      </c>
      <c r="CP39" s="354"/>
      <c r="CQ39" s="355" t="str">
        <f>IF('各会計、関係団体の財政状況及び健全化判断比率'!BS12="","",'各会計、関係団体の財政状況及び健全化判断比率'!BS12)</f>
        <v>月山畜産振興公社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18</v>
      </c>
      <c r="BX40" s="354"/>
      <c r="BY40" s="355" t="str">
        <f>IF('各会計、関係団体の財政状況及び健全化判断比率'!B74="","",'各会計、関係団体の財政状況及び健全化判断比率'!B74)</f>
        <v>山形県後期高齢者医療広域連合（普通会計分）</v>
      </c>
      <c r="BZ40" s="355"/>
      <c r="CA40" s="355"/>
      <c r="CB40" s="355"/>
      <c r="CC40" s="355"/>
      <c r="CD40" s="355"/>
      <c r="CE40" s="355"/>
      <c r="CF40" s="355"/>
      <c r="CG40" s="355"/>
      <c r="CH40" s="355"/>
      <c r="CI40" s="355"/>
      <c r="CJ40" s="355"/>
      <c r="CK40" s="355"/>
      <c r="CL40" s="355"/>
      <c r="CM40" s="355"/>
      <c r="CN40" s="175"/>
      <c r="CO40" s="354">
        <f t="shared" si="3"/>
        <v>26</v>
      </c>
      <c r="CP40" s="354"/>
      <c r="CQ40" s="355" t="str">
        <f>IF('各会計、関係団体の財政状況及び健全化判断比率'!BS13="","",'各会計、関係団体の財政状況及び健全化判断比率'!BS13)</f>
        <v>月山あさひ振興公社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19</v>
      </c>
      <c r="BX41" s="354"/>
      <c r="BY41" s="355" t="str">
        <f>IF('各会計、関係団体の財政状況及び健全化判断比率'!B75="","",'各会計、関係団体の財政状況及び健全化判断比率'!B75)</f>
        <v>山形県後期高齢者医療広域連合（事業会計分）</v>
      </c>
      <c r="BZ41" s="355"/>
      <c r="CA41" s="355"/>
      <c r="CB41" s="355"/>
      <c r="CC41" s="355"/>
      <c r="CD41" s="355"/>
      <c r="CE41" s="355"/>
      <c r="CF41" s="355"/>
      <c r="CG41" s="355"/>
      <c r="CH41" s="355"/>
      <c r="CI41" s="355"/>
      <c r="CJ41" s="355"/>
      <c r="CK41" s="355"/>
      <c r="CL41" s="355"/>
      <c r="CM41" s="355"/>
      <c r="CN41" s="175"/>
      <c r="CO41" s="354">
        <f t="shared" si="3"/>
        <v>27</v>
      </c>
      <c r="CP41" s="354"/>
      <c r="CQ41" s="355" t="str">
        <f>IF('各会計、関係団体の財政状況及び健全化判断比率'!BS14="","",'各会計、関係団体の財政状況及び健全化判断比率'!BS14)</f>
        <v>クアポリス温海</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28</v>
      </c>
      <c r="CP42" s="354"/>
      <c r="CQ42" s="355" t="str">
        <f>IF('各会計、関係団体の財政状況及び健全化判断比率'!BS15="","",'各会計、関係団体の財政状況及び健全化判断比率'!BS15)</f>
        <v>鶴岡地区クリーン公社</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29</v>
      </c>
      <c r="CP43" s="354"/>
      <c r="CQ43" s="355" t="str">
        <f>IF('各会計、関係団体の財政状況及び健全化判断比率'!BS16="","",'各会計、関係団体の財政状況及び健全化判断比率'!BS16)</f>
        <v>DEGAM鶴岡ツーリズムビューロー</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xFYMj8fnQM2FSufaSUtnCJbz+2THqiR+JsJA2fT5qxa58EIiUqAnnzK5dHV4jtPfKS2tbCvbCGHNiiz8+qlQ6g==" saltValue="OHb3Cd4TGksuD7NzrcTf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15549106</v>
      </c>
      <c r="S5" s="664"/>
      <c r="T5" s="664"/>
      <c r="U5" s="664"/>
      <c r="V5" s="664"/>
      <c r="W5" s="664"/>
      <c r="X5" s="664"/>
      <c r="Y5" s="689"/>
      <c r="Z5" s="702">
        <v>20.2</v>
      </c>
      <c r="AA5" s="702"/>
      <c r="AB5" s="702"/>
      <c r="AC5" s="702"/>
      <c r="AD5" s="703">
        <v>14727235</v>
      </c>
      <c r="AE5" s="703"/>
      <c r="AF5" s="703"/>
      <c r="AG5" s="703"/>
      <c r="AH5" s="703"/>
      <c r="AI5" s="703"/>
      <c r="AJ5" s="703"/>
      <c r="AK5" s="703"/>
      <c r="AL5" s="690">
        <v>36.299999999999997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14627740</v>
      </c>
      <c r="BH5" s="609"/>
      <c r="BI5" s="609"/>
      <c r="BJ5" s="609"/>
      <c r="BK5" s="609"/>
      <c r="BL5" s="609"/>
      <c r="BM5" s="609"/>
      <c r="BN5" s="610"/>
      <c r="BO5" s="646">
        <v>94.1</v>
      </c>
      <c r="BP5" s="646"/>
      <c r="BQ5" s="646"/>
      <c r="BR5" s="646"/>
      <c r="BS5" s="647">
        <v>121323</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633265</v>
      </c>
      <c r="S6" s="609"/>
      <c r="T6" s="609"/>
      <c r="U6" s="609"/>
      <c r="V6" s="609"/>
      <c r="W6" s="609"/>
      <c r="X6" s="609"/>
      <c r="Y6" s="610"/>
      <c r="Z6" s="646">
        <v>0.8</v>
      </c>
      <c r="AA6" s="646"/>
      <c r="AB6" s="646"/>
      <c r="AC6" s="646"/>
      <c r="AD6" s="647">
        <v>633265</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14627740</v>
      </c>
      <c r="BH6" s="609"/>
      <c r="BI6" s="609"/>
      <c r="BJ6" s="609"/>
      <c r="BK6" s="609"/>
      <c r="BL6" s="609"/>
      <c r="BM6" s="609"/>
      <c r="BN6" s="610"/>
      <c r="BO6" s="646">
        <v>94.1</v>
      </c>
      <c r="BP6" s="646"/>
      <c r="BQ6" s="646"/>
      <c r="BR6" s="646"/>
      <c r="BS6" s="647">
        <v>121323</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344790</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344766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3845</v>
      </c>
      <c r="S7" s="609"/>
      <c r="T7" s="609"/>
      <c r="U7" s="609"/>
      <c r="V7" s="609"/>
      <c r="W7" s="609"/>
      <c r="X7" s="609"/>
      <c r="Y7" s="610"/>
      <c r="Z7" s="646">
        <v>0</v>
      </c>
      <c r="AA7" s="646"/>
      <c r="AB7" s="646"/>
      <c r="AC7" s="646"/>
      <c r="AD7" s="647">
        <v>3845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6144332</v>
      </c>
      <c r="BH7" s="609"/>
      <c r="BI7" s="609"/>
      <c r="BJ7" s="609"/>
      <c r="BK7" s="609"/>
      <c r="BL7" s="609"/>
      <c r="BM7" s="609"/>
      <c r="BN7" s="610"/>
      <c r="BO7" s="646">
        <v>39.5</v>
      </c>
      <c r="BP7" s="646"/>
      <c r="BQ7" s="646"/>
      <c r="BR7" s="646"/>
      <c r="BS7" s="647">
        <v>121323</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9073815</v>
      </c>
      <c r="CS7" s="609"/>
      <c r="CT7" s="609"/>
      <c r="CU7" s="609"/>
      <c r="CV7" s="609"/>
      <c r="CW7" s="609"/>
      <c r="CX7" s="609"/>
      <c r="CY7" s="610"/>
      <c r="CZ7" s="646">
        <v>12</v>
      </c>
      <c r="DA7" s="646"/>
      <c r="DB7" s="646"/>
      <c r="DC7" s="646"/>
      <c r="DD7" s="614">
        <v>1454844</v>
      </c>
      <c r="DE7" s="609"/>
      <c r="DF7" s="609"/>
      <c r="DG7" s="609"/>
      <c r="DH7" s="609"/>
      <c r="DI7" s="609"/>
      <c r="DJ7" s="609"/>
      <c r="DK7" s="609"/>
      <c r="DL7" s="609"/>
      <c r="DM7" s="609"/>
      <c r="DN7" s="609"/>
      <c r="DO7" s="609"/>
      <c r="DP7" s="610"/>
      <c r="DQ7" s="614">
        <v>6690459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46613</v>
      </c>
      <c r="S8" s="609"/>
      <c r="T8" s="609"/>
      <c r="U8" s="609"/>
      <c r="V8" s="609"/>
      <c r="W8" s="609"/>
      <c r="X8" s="609"/>
      <c r="Y8" s="610"/>
      <c r="Z8" s="646">
        <v>0.1</v>
      </c>
      <c r="AA8" s="646"/>
      <c r="AB8" s="646"/>
      <c r="AC8" s="646"/>
      <c r="AD8" s="647">
        <v>46613</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220395</v>
      </c>
      <c r="BH8" s="609"/>
      <c r="BI8" s="609"/>
      <c r="BJ8" s="609"/>
      <c r="BK8" s="609"/>
      <c r="BL8" s="609"/>
      <c r="BM8" s="609"/>
      <c r="BN8" s="610"/>
      <c r="BO8" s="646">
        <v>1.4</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23656193</v>
      </c>
      <c r="CS8" s="609"/>
      <c r="CT8" s="609"/>
      <c r="CU8" s="609"/>
      <c r="CV8" s="609"/>
      <c r="CW8" s="609"/>
      <c r="CX8" s="609"/>
      <c r="CY8" s="610"/>
      <c r="CZ8" s="646">
        <v>31.3</v>
      </c>
      <c r="DA8" s="646"/>
      <c r="DB8" s="646"/>
      <c r="DC8" s="646"/>
      <c r="DD8" s="614">
        <v>150584</v>
      </c>
      <c r="DE8" s="609"/>
      <c r="DF8" s="609"/>
      <c r="DG8" s="609"/>
      <c r="DH8" s="609"/>
      <c r="DI8" s="609"/>
      <c r="DJ8" s="609"/>
      <c r="DK8" s="609"/>
      <c r="DL8" s="609"/>
      <c r="DM8" s="609"/>
      <c r="DN8" s="609"/>
      <c r="DO8" s="609"/>
      <c r="DP8" s="610"/>
      <c r="DQ8" s="614">
        <v>12780280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56193</v>
      </c>
      <c r="S9" s="609"/>
      <c r="T9" s="609"/>
      <c r="U9" s="609"/>
      <c r="V9" s="609"/>
      <c r="W9" s="609"/>
      <c r="X9" s="609"/>
      <c r="Y9" s="610"/>
      <c r="Z9" s="646">
        <v>0.1</v>
      </c>
      <c r="AA9" s="646"/>
      <c r="AB9" s="646"/>
      <c r="AC9" s="646"/>
      <c r="AD9" s="647">
        <v>56193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5161178</v>
      </c>
      <c r="BH9" s="609"/>
      <c r="BI9" s="609"/>
      <c r="BJ9" s="609"/>
      <c r="BK9" s="609"/>
      <c r="BL9" s="609"/>
      <c r="BM9" s="609"/>
      <c r="BN9" s="610"/>
      <c r="BO9" s="646">
        <v>33.200000000000003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6617884</v>
      </c>
      <c r="CS9" s="609"/>
      <c r="CT9" s="609"/>
      <c r="CU9" s="609"/>
      <c r="CV9" s="609"/>
      <c r="CW9" s="609"/>
      <c r="CX9" s="609"/>
      <c r="CY9" s="610"/>
      <c r="CZ9" s="646">
        <v>8.8000000000000007</v>
      </c>
      <c r="DA9" s="646"/>
      <c r="DB9" s="646"/>
      <c r="DC9" s="646"/>
      <c r="DD9" s="614">
        <v>816480</v>
      </c>
      <c r="DE9" s="609"/>
      <c r="DF9" s="609"/>
      <c r="DG9" s="609"/>
      <c r="DH9" s="609"/>
      <c r="DI9" s="609"/>
      <c r="DJ9" s="609"/>
      <c r="DK9" s="609"/>
      <c r="DL9" s="609"/>
      <c r="DM9" s="609"/>
      <c r="DN9" s="609"/>
      <c r="DO9" s="609"/>
      <c r="DP9" s="610"/>
      <c r="DQ9" s="614">
        <v>4104528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306045</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117859</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76974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3138046</v>
      </c>
      <c r="S11" s="609"/>
      <c r="T11" s="609"/>
      <c r="U11" s="609"/>
      <c r="V11" s="609"/>
      <c r="W11" s="609"/>
      <c r="X11" s="609"/>
      <c r="Y11" s="610"/>
      <c r="Z11" s="611">
        <v>4.0999999999999996</v>
      </c>
      <c r="AA11" s="612"/>
      <c r="AB11" s="612"/>
      <c r="AC11" s="613"/>
      <c r="AD11" s="614">
        <v>3138046</v>
      </c>
      <c r="AE11" s="609"/>
      <c r="AF11" s="609"/>
      <c r="AG11" s="609"/>
      <c r="AH11" s="609"/>
      <c r="AI11" s="609"/>
      <c r="AJ11" s="609"/>
      <c r="AK11" s="610"/>
      <c r="AL11" s="611">
        <v>7.7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456714</v>
      </c>
      <c r="BH11" s="609"/>
      <c r="BI11" s="609"/>
      <c r="BJ11" s="609"/>
      <c r="BK11" s="609"/>
      <c r="BL11" s="609"/>
      <c r="BM11" s="609"/>
      <c r="BN11" s="610"/>
      <c r="BO11" s="646">
        <v>2.9</v>
      </c>
      <c r="BP11" s="646"/>
      <c r="BQ11" s="646"/>
      <c r="BR11" s="646"/>
      <c r="BS11" s="647">
        <v>121323</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4390098</v>
      </c>
      <c r="CS11" s="609"/>
      <c r="CT11" s="609"/>
      <c r="CU11" s="609"/>
      <c r="CV11" s="609"/>
      <c r="CW11" s="609"/>
      <c r="CX11" s="609"/>
      <c r="CY11" s="610"/>
      <c r="CZ11" s="646">
        <v>5.8</v>
      </c>
      <c r="DA11" s="646"/>
      <c r="DB11" s="646"/>
      <c r="DC11" s="646"/>
      <c r="DD11" s="614">
        <v>837152</v>
      </c>
      <c r="DE11" s="609"/>
      <c r="DF11" s="609"/>
      <c r="DG11" s="609"/>
      <c r="DH11" s="609"/>
      <c r="DI11" s="609"/>
      <c r="DJ11" s="609"/>
      <c r="DK11" s="609"/>
      <c r="DL11" s="609"/>
      <c r="DM11" s="609"/>
      <c r="DN11" s="609"/>
      <c r="DO11" s="609"/>
      <c r="DP11" s="610"/>
      <c r="DQ11" s="614">
        <v>2388487</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8728</v>
      </c>
      <c r="S12" s="609"/>
      <c r="T12" s="609"/>
      <c r="U12" s="609"/>
      <c r="V12" s="609"/>
      <c r="W12" s="609"/>
      <c r="X12" s="609"/>
      <c r="Y12" s="610"/>
      <c r="Z12" s="646">
        <v>0</v>
      </c>
      <c r="AA12" s="646"/>
      <c r="AB12" s="646"/>
      <c r="AC12" s="646"/>
      <c r="AD12" s="647">
        <v>8728</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7157981</v>
      </c>
      <c r="BH12" s="609"/>
      <c r="BI12" s="609"/>
      <c r="BJ12" s="609"/>
      <c r="BK12" s="609"/>
      <c r="BL12" s="609"/>
      <c r="BM12" s="609"/>
      <c r="BN12" s="610"/>
      <c r="BO12" s="646">
        <v>46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5427940</v>
      </c>
      <c r="CS12" s="609"/>
      <c r="CT12" s="609"/>
      <c r="CU12" s="609"/>
      <c r="CV12" s="609"/>
      <c r="CW12" s="609"/>
      <c r="CX12" s="609"/>
      <c r="CY12" s="610"/>
      <c r="CZ12" s="646">
        <v>7.2</v>
      </c>
      <c r="DA12" s="646"/>
      <c r="DB12" s="646"/>
      <c r="DC12" s="646"/>
      <c r="DD12" s="614">
        <v>1076169</v>
      </c>
      <c r="DE12" s="609"/>
      <c r="DF12" s="609"/>
      <c r="DG12" s="609"/>
      <c r="DH12" s="609"/>
      <c r="DI12" s="609"/>
      <c r="DJ12" s="609"/>
      <c r="DK12" s="609"/>
      <c r="DL12" s="609"/>
      <c r="DM12" s="609"/>
      <c r="DN12" s="609"/>
      <c r="DO12" s="609"/>
      <c r="DP12" s="610"/>
      <c r="DQ12" s="614">
        <v>1328807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7036075</v>
      </c>
      <c r="BH13" s="609"/>
      <c r="BI13" s="609"/>
      <c r="BJ13" s="609"/>
      <c r="BK13" s="609"/>
      <c r="BL13" s="609"/>
      <c r="BM13" s="609"/>
      <c r="BN13" s="610"/>
      <c r="BO13" s="646">
        <v>45.3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5964877</v>
      </c>
      <c r="CS13" s="609"/>
      <c r="CT13" s="609"/>
      <c r="CU13" s="609"/>
      <c r="CV13" s="609"/>
      <c r="CW13" s="609"/>
      <c r="CX13" s="609"/>
      <c r="CY13" s="610"/>
      <c r="CZ13" s="646">
        <v>7.9</v>
      </c>
      <c r="DA13" s="646"/>
      <c r="DB13" s="646"/>
      <c r="DC13" s="646"/>
      <c r="DD13" s="614">
        <v>1452110</v>
      </c>
      <c r="DE13" s="609"/>
      <c r="DF13" s="609"/>
      <c r="DG13" s="609"/>
      <c r="DH13" s="609"/>
      <c r="DI13" s="609"/>
      <c r="DJ13" s="609"/>
      <c r="DK13" s="609"/>
      <c r="DL13" s="609"/>
      <c r="DM13" s="609"/>
      <c r="DN13" s="609"/>
      <c r="DO13" s="609"/>
      <c r="DP13" s="610"/>
      <c r="DQ13" s="614">
        <v>4328396</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4686</v>
      </c>
      <c r="S14" s="609"/>
      <c r="T14" s="609"/>
      <c r="U14" s="609"/>
      <c r="V14" s="609"/>
      <c r="W14" s="609"/>
      <c r="X14" s="609"/>
      <c r="Y14" s="610"/>
      <c r="Z14" s="646">
        <v>0</v>
      </c>
      <c r="AA14" s="646"/>
      <c r="AB14" s="646"/>
      <c r="AC14" s="646"/>
      <c r="AD14" s="647">
        <v>4686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488126</v>
      </c>
      <c r="BH14" s="609"/>
      <c r="BI14" s="609"/>
      <c r="BJ14" s="609"/>
      <c r="BK14" s="609"/>
      <c r="BL14" s="609"/>
      <c r="BM14" s="609"/>
      <c r="BN14" s="610"/>
      <c r="BO14" s="646">
        <v>3.1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2324286</v>
      </c>
      <c r="CS14" s="609"/>
      <c r="CT14" s="609"/>
      <c r="CU14" s="609"/>
      <c r="CV14" s="609"/>
      <c r="CW14" s="609"/>
      <c r="CX14" s="609"/>
      <c r="CY14" s="610"/>
      <c r="CZ14" s="646">
        <v>3.1</v>
      </c>
      <c r="DA14" s="646"/>
      <c r="DB14" s="646"/>
      <c r="DC14" s="646"/>
      <c r="DD14" s="614">
        <v>291503</v>
      </c>
      <c r="DE14" s="609"/>
      <c r="DF14" s="609"/>
      <c r="DG14" s="609"/>
      <c r="DH14" s="609"/>
      <c r="DI14" s="609"/>
      <c r="DJ14" s="609"/>
      <c r="DK14" s="609"/>
      <c r="DL14" s="609"/>
      <c r="DM14" s="609"/>
      <c r="DN14" s="609"/>
      <c r="DO14" s="609"/>
      <c r="DP14" s="610"/>
      <c r="DQ14" s="614">
        <v>1884708</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837301</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7589430</v>
      </c>
      <c r="CS15" s="609"/>
      <c r="CT15" s="609"/>
      <c r="CU15" s="609"/>
      <c r="CV15" s="609"/>
      <c r="CW15" s="609"/>
      <c r="CX15" s="609"/>
      <c r="CY15" s="610"/>
      <c r="CZ15" s="646">
        <v>10</v>
      </c>
      <c r="DA15" s="646"/>
      <c r="DB15" s="646"/>
      <c r="DC15" s="646"/>
      <c r="DD15" s="614">
        <v>1437391</v>
      </c>
      <c r="DE15" s="609"/>
      <c r="DF15" s="609"/>
      <c r="DG15" s="609"/>
      <c r="DH15" s="609"/>
      <c r="DI15" s="609"/>
      <c r="DJ15" s="609"/>
      <c r="DK15" s="609"/>
      <c r="DL15" s="609"/>
      <c r="DM15" s="609"/>
      <c r="DN15" s="609"/>
      <c r="DO15" s="609"/>
      <c r="DP15" s="610"/>
      <c r="DQ15" s="614">
        <v>5534446</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62179</v>
      </c>
      <c r="S16" s="609"/>
      <c r="T16" s="609"/>
      <c r="U16" s="609"/>
      <c r="V16" s="609"/>
      <c r="W16" s="609"/>
      <c r="X16" s="609"/>
      <c r="Y16" s="610"/>
      <c r="Z16" s="646">
        <v>0.1</v>
      </c>
      <c r="AA16" s="646"/>
      <c r="AB16" s="646"/>
      <c r="AC16" s="646"/>
      <c r="AD16" s="647">
        <v>62179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396194</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87393</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225900</v>
      </c>
      <c r="S17" s="609"/>
      <c r="T17" s="609"/>
      <c r="U17" s="609"/>
      <c r="V17" s="609"/>
      <c r="W17" s="609"/>
      <c r="X17" s="609"/>
      <c r="Y17" s="610"/>
      <c r="Z17" s="646">
        <v>0.3</v>
      </c>
      <c r="AA17" s="646"/>
      <c r="AB17" s="646"/>
      <c r="AC17" s="646"/>
      <c r="AD17" s="647">
        <v>225900</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9687821</v>
      </c>
      <c r="CS17" s="609"/>
      <c r="CT17" s="609"/>
      <c r="CU17" s="609"/>
      <c r="CV17" s="609"/>
      <c r="CW17" s="609"/>
      <c r="CX17" s="609"/>
      <c r="CY17" s="610"/>
      <c r="CZ17" s="646">
        <v>12.8</v>
      </c>
      <c r="DA17" s="646"/>
      <c r="DB17" s="646"/>
      <c r="DC17" s="646"/>
      <c r="DD17" s="614" t="s">
        <v>122</v>
      </c>
      <c r="DE17" s="609"/>
      <c r="DF17" s="609"/>
      <c r="DG17" s="609"/>
      <c r="DH17" s="609"/>
      <c r="DI17" s="609"/>
      <c r="DJ17" s="609"/>
      <c r="DK17" s="609"/>
      <c r="DL17" s="609"/>
      <c r="DM17" s="609"/>
      <c r="DN17" s="609"/>
      <c r="DO17" s="609"/>
      <c r="DP17" s="610"/>
      <c r="DQ17" s="614">
        <v>9574523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124256</v>
      </c>
      <c r="S18" s="609"/>
      <c r="T18" s="609"/>
      <c r="U18" s="609"/>
      <c r="V18" s="609"/>
      <c r="W18" s="609"/>
      <c r="X18" s="609"/>
      <c r="Y18" s="610"/>
      <c r="Z18" s="646">
        <v>0.2</v>
      </c>
      <c r="AA18" s="646"/>
      <c r="AB18" s="646"/>
      <c r="AC18" s="646"/>
      <c r="AD18" s="647">
        <v>124256</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100134</v>
      </c>
      <c r="S19" s="609"/>
      <c r="T19" s="609"/>
      <c r="U19" s="609"/>
      <c r="V19" s="609"/>
      <c r="W19" s="609"/>
      <c r="X19" s="609"/>
      <c r="Y19" s="610"/>
      <c r="Z19" s="646">
        <v>0.1</v>
      </c>
      <c r="AA19" s="646"/>
      <c r="AB19" s="646"/>
      <c r="AC19" s="646"/>
      <c r="AD19" s="647">
        <v>100134</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921366</v>
      </c>
      <c r="BH19" s="609"/>
      <c r="BI19" s="609"/>
      <c r="BJ19" s="609"/>
      <c r="BK19" s="609"/>
      <c r="BL19" s="609"/>
      <c r="BM19" s="609"/>
      <c r="BN19" s="610"/>
      <c r="BO19" s="646">
        <v>5.9</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24122</v>
      </c>
      <c r="S20" s="609"/>
      <c r="T20" s="609"/>
      <c r="U20" s="609"/>
      <c r="V20" s="609"/>
      <c r="W20" s="609"/>
      <c r="X20" s="609"/>
      <c r="Y20" s="610"/>
      <c r="Z20" s="646">
        <v>0</v>
      </c>
      <c r="AA20" s="646"/>
      <c r="AB20" s="646"/>
      <c r="AC20" s="646"/>
      <c r="AD20" s="647">
        <v>24122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921366</v>
      </c>
      <c r="BH20" s="609"/>
      <c r="BI20" s="609"/>
      <c r="BJ20" s="609"/>
      <c r="BK20" s="609"/>
      <c r="BL20" s="609"/>
      <c r="BM20" s="609"/>
      <c r="BN20" s="610"/>
      <c r="BO20" s="646">
        <v>5.9</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75591187</v>
      </c>
      <c r="CS20" s="609"/>
      <c r="CT20" s="609"/>
      <c r="CU20" s="609"/>
      <c r="CV20" s="609"/>
      <c r="CW20" s="609"/>
      <c r="CX20" s="609"/>
      <c r="CY20" s="610"/>
      <c r="CZ20" s="646">
        <v>100</v>
      </c>
      <c r="DA20" s="646"/>
      <c r="DB20" s="646"/>
      <c r="DC20" s="646"/>
      <c r="DD20" s="614">
        <v>7516233</v>
      </c>
      <c r="DE20" s="609"/>
      <c r="DF20" s="609"/>
      <c r="DG20" s="609"/>
      <c r="DH20" s="609"/>
      <c r="DI20" s="609"/>
      <c r="DJ20" s="609"/>
      <c r="DK20" s="609"/>
      <c r="DL20" s="609"/>
      <c r="DM20" s="609"/>
      <c r="DN20" s="609"/>
      <c r="DO20" s="609"/>
      <c r="DP20" s="610"/>
      <c r="DQ20" s="614">
        <v>49123767</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23317699</v>
      </c>
      <c r="S21" s="609"/>
      <c r="T21" s="609"/>
      <c r="U21" s="609"/>
      <c r="V21" s="609"/>
      <c r="W21" s="609"/>
      <c r="X21" s="609"/>
      <c r="Y21" s="610"/>
      <c r="Z21" s="646">
        <v>30.3</v>
      </c>
      <c r="AA21" s="646"/>
      <c r="AB21" s="646"/>
      <c r="AC21" s="646"/>
      <c r="AD21" s="647">
        <v>21413380</v>
      </c>
      <c r="AE21" s="647"/>
      <c r="AF21" s="647"/>
      <c r="AG21" s="647"/>
      <c r="AH21" s="647"/>
      <c r="AI21" s="647"/>
      <c r="AJ21" s="647"/>
      <c r="AK21" s="647"/>
      <c r="AL21" s="611">
        <v>52.8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99495</v>
      </c>
      <c r="BH21" s="609"/>
      <c r="BI21" s="609"/>
      <c r="BJ21" s="609"/>
      <c r="BK21" s="609"/>
      <c r="BL21" s="609"/>
      <c r="BM21" s="609"/>
      <c r="BN21" s="610"/>
      <c r="BO21" s="646">
        <v>0.6</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21413380</v>
      </c>
      <c r="S22" s="609"/>
      <c r="T22" s="609"/>
      <c r="U22" s="609"/>
      <c r="V22" s="609"/>
      <c r="W22" s="609"/>
      <c r="X22" s="609"/>
      <c r="Y22" s="610"/>
      <c r="Z22" s="646">
        <v>27.9</v>
      </c>
      <c r="AA22" s="646"/>
      <c r="AB22" s="646"/>
      <c r="AC22" s="646"/>
      <c r="AD22" s="647">
        <v>21413380</v>
      </c>
      <c r="AE22" s="647"/>
      <c r="AF22" s="647"/>
      <c r="AG22" s="647"/>
      <c r="AH22" s="647"/>
      <c r="AI22" s="647"/>
      <c r="AJ22" s="647"/>
      <c r="AK22" s="647"/>
      <c r="AL22" s="611">
        <v>52.8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1904319</v>
      </c>
      <c r="S23" s="609"/>
      <c r="T23" s="609"/>
      <c r="U23" s="609"/>
      <c r="V23" s="609"/>
      <c r="W23" s="609"/>
      <c r="X23" s="609"/>
      <c r="Y23" s="610"/>
      <c r="Z23" s="646">
        <v>2.5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821871</v>
      </c>
      <c r="BH23" s="609"/>
      <c r="BI23" s="609"/>
      <c r="BJ23" s="609"/>
      <c r="BK23" s="609"/>
      <c r="BL23" s="609"/>
      <c r="BM23" s="609"/>
      <c r="BN23" s="610"/>
      <c r="BO23" s="646">
        <v>5.3</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35752713</v>
      </c>
      <c r="CS24" s="664"/>
      <c r="CT24" s="664"/>
      <c r="CU24" s="664"/>
      <c r="CV24" s="664"/>
      <c r="CW24" s="664"/>
      <c r="CX24" s="664"/>
      <c r="CY24" s="689"/>
      <c r="CZ24" s="690">
        <v>47.3</v>
      </c>
      <c r="DA24" s="672"/>
      <c r="DB24" s="672"/>
      <c r="DC24" s="692"/>
      <c r="DD24" s="688">
        <v>25480010</v>
      </c>
      <c r="DE24" s="664"/>
      <c r="DF24" s="664"/>
      <c r="DG24" s="664"/>
      <c r="DH24" s="664"/>
      <c r="DI24" s="664"/>
      <c r="DJ24" s="664"/>
      <c r="DK24" s="689"/>
      <c r="DL24" s="688">
        <v>23016737</v>
      </c>
      <c r="DM24" s="664"/>
      <c r="DN24" s="664"/>
      <c r="DO24" s="664"/>
      <c r="DP24" s="664"/>
      <c r="DQ24" s="664"/>
      <c r="DR24" s="664"/>
      <c r="DS24" s="664"/>
      <c r="DT24" s="664"/>
      <c r="DU24" s="664"/>
      <c r="DV24" s="689"/>
      <c r="DW24" s="690">
        <v>56.5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43170516</v>
      </c>
      <c r="S25" s="609"/>
      <c r="T25" s="609"/>
      <c r="U25" s="609"/>
      <c r="V25" s="609"/>
      <c r="W25" s="609"/>
      <c r="X25" s="609"/>
      <c r="Y25" s="610"/>
      <c r="Z25" s="646">
        <v>56.2</v>
      </c>
      <c r="AA25" s="646"/>
      <c r="AB25" s="646"/>
      <c r="AC25" s="646"/>
      <c r="AD25" s="647">
        <v>40444326</v>
      </c>
      <c r="AE25" s="647"/>
      <c r="AF25" s="647"/>
      <c r="AG25" s="647"/>
      <c r="AH25" s="647"/>
      <c r="AI25" s="647"/>
      <c r="AJ25" s="647"/>
      <c r="AK25" s="647"/>
      <c r="AL25" s="611">
        <v>99.8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10689491</v>
      </c>
      <c r="CS25" s="621"/>
      <c r="CT25" s="621"/>
      <c r="CU25" s="621"/>
      <c r="CV25" s="621"/>
      <c r="CW25" s="621"/>
      <c r="CX25" s="621"/>
      <c r="CY25" s="622"/>
      <c r="CZ25" s="611">
        <v>14.1</v>
      </c>
      <c r="DA25" s="623"/>
      <c r="DB25" s="623"/>
      <c r="DC25" s="624"/>
      <c r="DD25" s="614">
        <v>9897108</v>
      </c>
      <c r="DE25" s="621"/>
      <c r="DF25" s="621"/>
      <c r="DG25" s="621"/>
      <c r="DH25" s="621"/>
      <c r="DI25" s="621"/>
      <c r="DJ25" s="621"/>
      <c r="DK25" s="622"/>
      <c r="DL25" s="614">
        <v>9724448</v>
      </c>
      <c r="DM25" s="621"/>
      <c r="DN25" s="621"/>
      <c r="DO25" s="621"/>
      <c r="DP25" s="621"/>
      <c r="DQ25" s="621"/>
      <c r="DR25" s="621"/>
      <c r="DS25" s="621"/>
      <c r="DT25" s="621"/>
      <c r="DU25" s="621"/>
      <c r="DV25" s="622"/>
      <c r="DW25" s="611">
        <v>23.9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16426</v>
      </c>
      <c r="S26" s="609"/>
      <c r="T26" s="609"/>
      <c r="U26" s="609"/>
      <c r="V26" s="609"/>
      <c r="W26" s="609"/>
      <c r="X26" s="609"/>
      <c r="Y26" s="610"/>
      <c r="Z26" s="646">
        <v>0</v>
      </c>
      <c r="AA26" s="646"/>
      <c r="AB26" s="646"/>
      <c r="AC26" s="646"/>
      <c r="AD26" s="647">
        <v>16426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6616936</v>
      </c>
      <c r="CS26" s="609"/>
      <c r="CT26" s="609"/>
      <c r="CU26" s="609"/>
      <c r="CV26" s="609"/>
      <c r="CW26" s="609"/>
      <c r="CX26" s="609"/>
      <c r="CY26" s="610"/>
      <c r="CZ26" s="611">
        <v>8.8000000000000007</v>
      </c>
      <c r="DA26" s="623"/>
      <c r="DB26" s="623"/>
      <c r="DC26" s="624"/>
      <c r="DD26" s="614">
        <v>6100290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539866</v>
      </c>
      <c r="S27" s="609"/>
      <c r="T27" s="609"/>
      <c r="U27" s="609"/>
      <c r="V27" s="609"/>
      <c r="W27" s="609"/>
      <c r="X27" s="609"/>
      <c r="Y27" s="610"/>
      <c r="Z27" s="646">
        <v>0.7</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15549106</v>
      </c>
      <c r="BH27" s="609"/>
      <c r="BI27" s="609"/>
      <c r="BJ27" s="609"/>
      <c r="BK27" s="609"/>
      <c r="BL27" s="609"/>
      <c r="BM27" s="609"/>
      <c r="BN27" s="610"/>
      <c r="BO27" s="646">
        <v>100</v>
      </c>
      <c r="BP27" s="646"/>
      <c r="BQ27" s="646"/>
      <c r="BR27" s="646"/>
      <c r="BS27" s="647">
        <v>121323</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15375401</v>
      </c>
      <c r="CS27" s="621"/>
      <c r="CT27" s="621"/>
      <c r="CU27" s="621"/>
      <c r="CV27" s="621"/>
      <c r="CW27" s="621"/>
      <c r="CX27" s="621"/>
      <c r="CY27" s="622"/>
      <c r="CZ27" s="611">
        <v>20.3</v>
      </c>
      <c r="DA27" s="623"/>
      <c r="DB27" s="623"/>
      <c r="DC27" s="624"/>
      <c r="DD27" s="614">
        <v>6008379</v>
      </c>
      <c r="DE27" s="621"/>
      <c r="DF27" s="621"/>
      <c r="DG27" s="621"/>
      <c r="DH27" s="621"/>
      <c r="DI27" s="621"/>
      <c r="DJ27" s="621"/>
      <c r="DK27" s="622"/>
      <c r="DL27" s="614">
        <v>4587787</v>
      </c>
      <c r="DM27" s="621"/>
      <c r="DN27" s="621"/>
      <c r="DO27" s="621"/>
      <c r="DP27" s="621"/>
      <c r="DQ27" s="621"/>
      <c r="DR27" s="621"/>
      <c r="DS27" s="621"/>
      <c r="DT27" s="621"/>
      <c r="DU27" s="621"/>
      <c r="DV27" s="622"/>
      <c r="DW27" s="611">
        <v>11.3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785726</v>
      </c>
      <c r="S28" s="609"/>
      <c r="T28" s="609"/>
      <c r="U28" s="609"/>
      <c r="V28" s="609"/>
      <c r="W28" s="609"/>
      <c r="X28" s="609"/>
      <c r="Y28" s="610"/>
      <c r="Z28" s="646">
        <v>1</v>
      </c>
      <c r="AA28" s="646"/>
      <c r="AB28" s="646"/>
      <c r="AC28" s="646"/>
      <c r="AD28" s="647">
        <v>50064</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9687821</v>
      </c>
      <c r="CS28" s="609"/>
      <c r="CT28" s="609"/>
      <c r="CU28" s="609"/>
      <c r="CV28" s="609"/>
      <c r="CW28" s="609"/>
      <c r="CX28" s="609"/>
      <c r="CY28" s="610"/>
      <c r="CZ28" s="611">
        <v>12.8</v>
      </c>
      <c r="DA28" s="623"/>
      <c r="DB28" s="623"/>
      <c r="DC28" s="624"/>
      <c r="DD28" s="614">
        <v>9574523</v>
      </c>
      <c r="DE28" s="609"/>
      <c r="DF28" s="609"/>
      <c r="DG28" s="609"/>
      <c r="DH28" s="609"/>
      <c r="DI28" s="609"/>
      <c r="DJ28" s="609"/>
      <c r="DK28" s="610"/>
      <c r="DL28" s="614">
        <v>8704502</v>
      </c>
      <c r="DM28" s="609"/>
      <c r="DN28" s="609"/>
      <c r="DO28" s="609"/>
      <c r="DP28" s="609"/>
      <c r="DQ28" s="609"/>
      <c r="DR28" s="609"/>
      <c r="DS28" s="609"/>
      <c r="DT28" s="609"/>
      <c r="DU28" s="609"/>
      <c r="DV28" s="610"/>
      <c r="DW28" s="611">
        <v>21.4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215129</v>
      </c>
      <c r="S29" s="609"/>
      <c r="T29" s="609"/>
      <c r="U29" s="609"/>
      <c r="V29" s="609"/>
      <c r="W29" s="609"/>
      <c r="X29" s="609"/>
      <c r="Y29" s="610"/>
      <c r="Z29" s="646">
        <v>0.3</v>
      </c>
      <c r="AA29" s="646"/>
      <c r="AB29" s="646"/>
      <c r="AC29" s="646"/>
      <c r="AD29" s="647">
        <v>46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9687697</v>
      </c>
      <c r="CS29" s="621"/>
      <c r="CT29" s="621"/>
      <c r="CU29" s="621"/>
      <c r="CV29" s="621"/>
      <c r="CW29" s="621"/>
      <c r="CX29" s="621"/>
      <c r="CY29" s="622"/>
      <c r="CZ29" s="611">
        <v>12.8</v>
      </c>
      <c r="DA29" s="623"/>
      <c r="DB29" s="623"/>
      <c r="DC29" s="624"/>
      <c r="DD29" s="614">
        <v>9574399</v>
      </c>
      <c r="DE29" s="621"/>
      <c r="DF29" s="621"/>
      <c r="DG29" s="621"/>
      <c r="DH29" s="621"/>
      <c r="DI29" s="621"/>
      <c r="DJ29" s="621"/>
      <c r="DK29" s="622"/>
      <c r="DL29" s="614">
        <v>8704378</v>
      </c>
      <c r="DM29" s="621"/>
      <c r="DN29" s="621"/>
      <c r="DO29" s="621"/>
      <c r="DP29" s="621"/>
      <c r="DQ29" s="621"/>
      <c r="DR29" s="621"/>
      <c r="DS29" s="621"/>
      <c r="DT29" s="621"/>
      <c r="DU29" s="621"/>
      <c r="DV29" s="622"/>
      <c r="DW29" s="611">
        <v>21.4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11840796</v>
      </c>
      <c r="S30" s="609"/>
      <c r="T30" s="609"/>
      <c r="U30" s="609"/>
      <c r="V30" s="609"/>
      <c r="W30" s="609"/>
      <c r="X30" s="609"/>
      <c r="Y30" s="610"/>
      <c r="Z30" s="646">
        <v>15.4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9483304</v>
      </c>
      <c r="CS30" s="609"/>
      <c r="CT30" s="609"/>
      <c r="CU30" s="609"/>
      <c r="CV30" s="609"/>
      <c r="CW30" s="609"/>
      <c r="CX30" s="609"/>
      <c r="CY30" s="610"/>
      <c r="CZ30" s="611">
        <v>12.5</v>
      </c>
      <c r="DA30" s="623"/>
      <c r="DB30" s="623"/>
      <c r="DC30" s="624"/>
      <c r="DD30" s="614">
        <v>9396811</v>
      </c>
      <c r="DE30" s="609"/>
      <c r="DF30" s="609"/>
      <c r="DG30" s="609"/>
      <c r="DH30" s="609"/>
      <c r="DI30" s="609"/>
      <c r="DJ30" s="609"/>
      <c r="DK30" s="610"/>
      <c r="DL30" s="614">
        <v>8526790</v>
      </c>
      <c r="DM30" s="609"/>
      <c r="DN30" s="609"/>
      <c r="DO30" s="609"/>
      <c r="DP30" s="609"/>
      <c r="DQ30" s="609"/>
      <c r="DR30" s="609"/>
      <c r="DS30" s="609"/>
      <c r="DT30" s="609"/>
      <c r="DU30" s="609"/>
      <c r="DV30" s="610"/>
      <c r="DW30" s="611">
        <v>20.9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96.5</v>
      </c>
      <c r="BN31" s="671"/>
      <c r="BO31" s="671"/>
      <c r="BP31" s="671"/>
      <c r="BQ31" s="673"/>
      <c r="BR31" s="670">
        <v>99.1</v>
      </c>
      <c r="BS31" s="671"/>
      <c r="BT31" s="671"/>
      <c r="BU31" s="671"/>
      <c r="BV31" s="671"/>
      <c r="BW31" s="671"/>
      <c r="BX31" s="672">
        <v>96.5</v>
      </c>
      <c r="BY31" s="671"/>
      <c r="BZ31" s="671"/>
      <c r="CA31" s="671"/>
      <c r="CB31" s="673"/>
      <c r="CD31" s="629"/>
      <c r="CE31" s="630"/>
      <c r="CF31" s="605" t="s">
        <v>300</v>
      </c>
      <c r="CG31" s="606"/>
      <c r="CH31" s="606"/>
      <c r="CI31" s="606"/>
      <c r="CJ31" s="606"/>
      <c r="CK31" s="606"/>
      <c r="CL31" s="606"/>
      <c r="CM31" s="606"/>
      <c r="CN31" s="606"/>
      <c r="CO31" s="606"/>
      <c r="CP31" s="606"/>
      <c r="CQ31" s="607"/>
      <c r="CR31" s="608">
        <v>204393</v>
      </c>
      <c r="CS31" s="621"/>
      <c r="CT31" s="621"/>
      <c r="CU31" s="621"/>
      <c r="CV31" s="621"/>
      <c r="CW31" s="621"/>
      <c r="CX31" s="621"/>
      <c r="CY31" s="622"/>
      <c r="CZ31" s="611">
        <v>0.3</v>
      </c>
      <c r="DA31" s="623"/>
      <c r="DB31" s="623"/>
      <c r="DC31" s="624"/>
      <c r="DD31" s="614">
        <v>177588</v>
      </c>
      <c r="DE31" s="621"/>
      <c r="DF31" s="621"/>
      <c r="DG31" s="621"/>
      <c r="DH31" s="621"/>
      <c r="DI31" s="621"/>
      <c r="DJ31" s="621"/>
      <c r="DK31" s="622"/>
      <c r="DL31" s="614">
        <v>177588</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6053131</v>
      </c>
      <c r="S32" s="609"/>
      <c r="T32" s="609"/>
      <c r="U32" s="609"/>
      <c r="V32" s="609"/>
      <c r="W32" s="609"/>
      <c r="X32" s="609"/>
      <c r="Y32" s="610"/>
      <c r="Z32" s="646">
        <v>7.9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97.3</v>
      </c>
      <c r="BN32" s="621"/>
      <c r="BO32" s="621"/>
      <c r="BP32" s="621"/>
      <c r="BQ32" s="644"/>
      <c r="BR32" s="674">
        <v>99.2</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v>124</v>
      </c>
      <c r="CS32" s="609"/>
      <c r="CT32" s="609"/>
      <c r="CU32" s="609"/>
      <c r="CV32" s="609"/>
      <c r="CW32" s="609"/>
      <c r="CX32" s="609"/>
      <c r="CY32" s="610"/>
      <c r="CZ32" s="611">
        <v>0</v>
      </c>
      <c r="DA32" s="623"/>
      <c r="DB32" s="623"/>
      <c r="DC32" s="624"/>
      <c r="DD32" s="614">
        <v>124</v>
      </c>
      <c r="DE32" s="609"/>
      <c r="DF32" s="609"/>
      <c r="DG32" s="609"/>
      <c r="DH32" s="609"/>
      <c r="DI32" s="609"/>
      <c r="DJ32" s="609"/>
      <c r="DK32" s="610"/>
      <c r="DL32" s="614">
        <v>124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218491</v>
      </c>
      <c r="S33" s="609"/>
      <c r="T33" s="609"/>
      <c r="U33" s="609"/>
      <c r="V33" s="609"/>
      <c r="W33" s="609"/>
      <c r="X33" s="609"/>
      <c r="Y33" s="610"/>
      <c r="Z33" s="646">
        <v>0.3</v>
      </c>
      <c r="AA33" s="646"/>
      <c r="AB33" s="646"/>
      <c r="AC33" s="646"/>
      <c r="AD33" s="647">
        <v>59</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98.8</v>
      </c>
      <c r="BH33" s="593"/>
      <c r="BI33" s="593"/>
      <c r="BJ33" s="593"/>
      <c r="BK33" s="593"/>
      <c r="BL33" s="593"/>
      <c r="BM33" s="639">
        <v>95.4</v>
      </c>
      <c r="BN33" s="593"/>
      <c r="BO33" s="593"/>
      <c r="BP33" s="593"/>
      <c r="BQ33" s="656"/>
      <c r="BR33" s="669">
        <v>98.9</v>
      </c>
      <c r="BS33" s="593"/>
      <c r="BT33" s="593"/>
      <c r="BU33" s="593"/>
      <c r="BV33" s="593"/>
      <c r="BW33" s="593"/>
      <c r="BX33" s="639">
        <v>95.7</v>
      </c>
      <c r="BY33" s="593"/>
      <c r="BZ33" s="593"/>
      <c r="CA33" s="593"/>
      <c r="CB33" s="656"/>
      <c r="CD33" s="605" t="s">
        <v>307</v>
      </c>
      <c r="CE33" s="606"/>
      <c r="CF33" s="606"/>
      <c r="CG33" s="606"/>
      <c r="CH33" s="606"/>
      <c r="CI33" s="606"/>
      <c r="CJ33" s="606"/>
      <c r="CK33" s="606"/>
      <c r="CL33" s="606"/>
      <c r="CM33" s="606"/>
      <c r="CN33" s="606"/>
      <c r="CO33" s="606"/>
      <c r="CP33" s="606"/>
      <c r="CQ33" s="607"/>
      <c r="CR33" s="608">
        <v>31926047</v>
      </c>
      <c r="CS33" s="621"/>
      <c r="CT33" s="621"/>
      <c r="CU33" s="621"/>
      <c r="CV33" s="621"/>
      <c r="CW33" s="621"/>
      <c r="CX33" s="621"/>
      <c r="CY33" s="622"/>
      <c r="CZ33" s="611">
        <v>42.2</v>
      </c>
      <c r="DA33" s="623"/>
      <c r="DB33" s="623"/>
      <c r="DC33" s="624"/>
      <c r="DD33" s="614">
        <v>22788425</v>
      </c>
      <c r="DE33" s="621"/>
      <c r="DF33" s="621"/>
      <c r="DG33" s="621"/>
      <c r="DH33" s="621"/>
      <c r="DI33" s="621"/>
      <c r="DJ33" s="621"/>
      <c r="DK33" s="622"/>
      <c r="DL33" s="614">
        <v>15906759</v>
      </c>
      <c r="DM33" s="621"/>
      <c r="DN33" s="621"/>
      <c r="DO33" s="621"/>
      <c r="DP33" s="621"/>
      <c r="DQ33" s="621"/>
      <c r="DR33" s="621"/>
      <c r="DS33" s="621"/>
      <c r="DT33" s="621"/>
      <c r="DU33" s="621"/>
      <c r="DV33" s="622"/>
      <c r="DW33" s="611">
        <v>39</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2449806</v>
      </c>
      <c r="S34" s="609"/>
      <c r="T34" s="609"/>
      <c r="U34" s="609"/>
      <c r="V34" s="609"/>
      <c r="W34" s="609"/>
      <c r="X34" s="609"/>
      <c r="Y34" s="610"/>
      <c r="Z34" s="646">
        <v>3.2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9839230</v>
      </c>
      <c r="CS34" s="609"/>
      <c r="CT34" s="609"/>
      <c r="CU34" s="609"/>
      <c r="CV34" s="609"/>
      <c r="CW34" s="609"/>
      <c r="CX34" s="609"/>
      <c r="CY34" s="610"/>
      <c r="CZ34" s="611">
        <v>13</v>
      </c>
      <c r="DA34" s="623"/>
      <c r="DB34" s="623"/>
      <c r="DC34" s="624"/>
      <c r="DD34" s="614">
        <v>7259709</v>
      </c>
      <c r="DE34" s="609"/>
      <c r="DF34" s="609"/>
      <c r="DG34" s="609"/>
      <c r="DH34" s="609"/>
      <c r="DI34" s="609"/>
      <c r="DJ34" s="609"/>
      <c r="DK34" s="610"/>
      <c r="DL34" s="614">
        <v>6286519</v>
      </c>
      <c r="DM34" s="609"/>
      <c r="DN34" s="609"/>
      <c r="DO34" s="609"/>
      <c r="DP34" s="609"/>
      <c r="DQ34" s="609"/>
      <c r="DR34" s="609"/>
      <c r="DS34" s="609"/>
      <c r="DT34" s="609"/>
      <c r="DU34" s="609"/>
      <c r="DV34" s="610"/>
      <c r="DW34" s="611">
        <v>15.4</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1752233</v>
      </c>
      <c r="S35" s="609"/>
      <c r="T35" s="609"/>
      <c r="U35" s="609"/>
      <c r="V35" s="609"/>
      <c r="W35" s="609"/>
      <c r="X35" s="609"/>
      <c r="Y35" s="610"/>
      <c r="Z35" s="646">
        <v>2.2999999999999998</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1952346</v>
      </c>
      <c r="CS35" s="621"/>
      <c r="CT35" s="621"/>
      <c r="CU35" s="621"/>
      <c r="CV35" s="621"/>
      <c r="CW35" s="621"/>
      <c r="CX35" s="621"/>
      <c r="CY35" s="622"/>
      <c r="CZ35" s="611">
        <v>2.6</v>
      </c>
      <c r="DA35" s="623"/>
      <c r="DB35" s="623"/>
      <c r="DC35" s="624"/>
      <c r="DD35" s="614">
        <v>1743756</v>
      </c>
      <c r="DE35" s="621"/>
      <c r="DF35" s="621"/>
      <c r="DG35" s="621"/>
      <c r="DH35" s="621"/>
      <c r="DI35" s="621"/>
      <c r="DJ35" s="621"/>
      <c r="DK35" s="622"/>
      <c r="DL35" s="614">
        <v>1743756</v>
      </c>
      <c r="DM35" s="621"/>
      <c r="DN35" s="621"/>
      <c r="DO35" s="621"/>
      <c r="DP35" s="621"/>
      <c r="DQ35" s="621"/>
      <c r="DR35" s="621"/>
      <c r="DS35" s="621"/>
      <c r="DT35" s="621"/>
      <c r="DU35" s="621"/>
      <c r="DV35" s="622"/>
      <c r="DW35" s="611">
        <v>4.3</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1784662</v>
      </c>
      <c r="S36" s="609"/>
      <c r="T36" s="609"/>
      <c r="U36" s="609"/>
      <c r="V36" s="609"/>
      <c r="W36" s="609"/>
      <c r="X36" s="609"/>
      <c r="Y36" s="610"/>
      <c r="Z36" s="646">
        <v>2.2999999999999998</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10198589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1998127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10445531</v>
      </c>
      <c r="CS36" s="609"/>
      <c r="CT36" s="609"/>
      <c r="CU36" s="609"/>
      <c r="CV36" s="609"/>
      <c r="CW36" s="609"/>
      <c r="CX36" s="609"/>
      <c r="CY36" s="610"/>
      <c r="CZ36" s="611">
        <v>13.8</v>
      </c>
      <c r="DA36" s="623"/>
      <c r="DB36" s="623"/>
      <c r="DC36" s="624"/>
      <c r="DD36" s="614">
        <v>7705307</v>
      </c>
      <c r="DE36" s="609"/>
      <c r="DF36" s="609"/>
      <c r="DG36" s="609"/>
      <c r="DH36" s="609"/>
      <c r="DI36" s="609"/>
      <c r="DJ36" s="609"/>
      <c r="DK36" s="610"/>
      <c r="DL36" s="614">
        <v>3549463</v>
      </c>
      <c r="DM36" s="609"/>
      <c r="DN36" s="609"/>
      <c r="DO36" s="609"/>
      <c r="DP36" s="609"/>
      <c r="DQ36" s="609"/>
      <c r="DR36" s="609"/>
      <c r="DS36" s="609"/>
      <c r="DT36" s="609"/>
      <c r="DU36" s="609"/>
      <c r="DV36" s="610"/>
      <c r="DW36" s="611">
        <v>8.6999999999999993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3526751</v>
      </c>
      <c r="S37" s="609"/>
      <c r="T37" s="609"/>
      <c r="U37" s="609"/>
      <c r="V37" s="609"/>
      <c r="W37" s="609"/>
      <c r="X37" s="609"/>
      <c r="Y37" s="610"/>
      <c r="Z37" s="646">
        <v>4.5999999999999996</v>
      </c>
      <c r="AA37" s="646"/>
      <c r="AB37" s="646"/>
      <c r="AC37" s="646"/>
      <c r="AD37" s="647">
        <v>6790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2528399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1919283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107901</v>
      </c>
      <c r="CS37" s="621"/>
      <c r="CT37" s="621"/>
      <c r="CU37" s="621"/>
      <c r="CV37" s="621"/>
      <c r="CW37" s="621"/>
      <c r="CX37" s="621"/>
      <c r="CY37" s="622"/>
      <c r="CZ37" s="611">
        <v>0.1</v>
      </c>
      <c r="DA37" s="623"/>
      <c r="DB37" s="623"/>
      <c r="DC37" s="624"/>
      <c r="DD37" s="614">
        <v>107901</v>
      </c>
      <c r="DE37" s="621"/>
      <c r="DF37" s="621"/>
      <c r="DG37" s="621"/>
      <c r="DH37" s="621"/>
      <c r="DI37" s="621"/>
      <c r="DJ37" s="621"/>
      <c r="DK37" s="622"/>
      <c r="DL37" s="614">
        <v>107901</v>
      </c>
      <c r="DM37" s="621"/>
      <c r="DN37" s="621"/>
      <c r="DO37" s="621"/>
      <c r="DP37" s="621"/>
      <c r="DQ37" s="621"/>
      <c r="DR37" s="621"/>
      <c r="DS37" s="621"/>
      <c r="DT37" s="621"/>
      <c r="DU37" s="621"/>
      <c r="DV37" s="622"/>
      <c r="DW37" s="611">
        <v>0.3</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4515000</v>
      </c>
      <c r="S38" s="609"/>
      <c r="T38" s="609"/>
      <c r="U38" s="609"/>
      <c r="V38" s="609"/>
      <c r="W38" s="609"/>
      <c r="X38" s="609"/>
      <c r="Y38" s="610"/>
      <c r="Z38" s="646">
        <v>5.9</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2148529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15374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5486191</v>
      </c>
      <c r="CS38" s="609"/>
      <c r="CT38" s="609"/>
      <c r="CU38" s="609"/>
      <c r="CV38" s="609"/>
      <c r="CW38" s="609"/>
      <c r="CX38" s="609"/>
      <c r="CY38" s="610"/>
      <c r="CZ38" s="611">
        <v>7.3</v>
      </c>
      <c r="DA38" s="623"/>
      <c r="DB38" s="623"/>
      <c r="DC38" s="624"/>
      <c r="DD38" s="614">
        <v>4530538</v>
      </c>
      <c r="DE38" s="609"/>
      <c r="DF38" s="609"/>
      <c r="DG38" s="609"/>
      <c r="DH38" s="609"/>
      <c r="DI38" s="609"/>
      <c r="DJ38" s="609"/>
      <c r="DK38" s="610"/>
      <c r="DL38" s="614">
        <v>4327021</v>
      </c>
      <c r="DM38" s="609"/>
      <c r="DN38" s="609"/>
      <c r="DO38" s="609"/>
      <c r="DP38" s="609"/>
      <c r="DQ38" s="609"/>
      <c r="DR38" s="609"/>
      <c r="DS38" s="609"/>
      <c r="DT38" s="609"/>
      <c r="DU38" s="609"/>
      <c r="DV38" s="610"/>
      <c r="DW38" s="611">
        <v>10.6</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46284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23090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371197</v>
      </c>
      <c r="CS39" s="621"/>
      <c r="CT39" s="621"/>
      <c r="CU39" s="621"/>
      <c r="CV39" s="621"/>
      <c r="CW39" s="621"/>
      <c r="CX39" s="621"/>
      <c r="CY39" s="622"/>
      <c r="CZ39" s="611">
        <v>0.5</v>
      </c>
      <c r="DA39" s="623"/>
      <c r="DB39" s="623"/>
      <c r="DC39" s="624"/>
      <c r="DD39" s="614">
        <v>233363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240500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35470</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3831552</v>
      </c>
      <c r="CS40" s="609"/>
      <c r="CT40" s="609"/>
      <c r="CU40" s="609"/>
      <c r="CV40" s="609"/>
      <c r="CW40" s="609"/>
      <c r="CX40" s="609"/>
      <c r="CY40" s="610"/>
      <c r="CZ40" s="611">
        <v>5.0999999999999996</v>
      </c>
      <c r="DA40" s="623"/>
      <c r="DB40" s="623"/>
      <c r="DC40" s="624"/>
      <c r="DD40" s="614">
        <v>1315752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76868533</v>
      </c>
      <c r="S41" s="633"/>
      <c r="T41" s="633"/>
      <c r="U41" s="633"/>
      <c r="V41" s="633"/>
      <c r="W41" s="633"/>
      <c r="X41" s="633"/>
      <c r="Y41" s="636"/>
      <c r="Z41" s="637">
        <v>100</v>
      </c>
      <c r="AA41" s="637"/>
      <c r="AB41" s="637"/>
      <c r="AC41" s="637"/>
      <c r="AD41" s="638">
        <v>40517711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1053247</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4386660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380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7912427</v>
      </c>
      <c r="CS42" s="621"/>
      <c r="CT42" s="621"/>
      <c r="CU42" s="621"/>
      <c r="CV42" s="621"/>
      <c r="CW42" s="621"/>
      <c r="CX42" s="621"/>
      <c r="CY42" s="622"/>
      <c r="CZ42" s="611">
        <v>10.5</v>
      </c>
      <c r="DA42" s="623"/>
      <c r="DB42" s="623"/>
      <c r="DC42" s="624"/>
      <c r="DD42" s="614">
        <v>855332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230011</v>
      </c>
      <c r="CS43" s="621"/>
      <c r="CT43" s="621"/>
      <c r="CU43" s="621"/>
      <c r="CV43" s="621"/>
      <c r="CW43" s="621"/>
      <c r="CX43" s="621"/>
      <c r="CY43" s="622"/>
      <c r="CZ43" s="611">
        <v>0.3</v>
      </c>
      <c r="DA43" s="623"/>
      <c r="DB43" s="623"/>
      <c r="DC43" s="624"/>
      <c r="DD43" s="614">
        <v>221256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7516233</v>
      </c>
      <c r="CS44" s="609"/>
      <c r="CT44" s="609"/>
      <c r="CU44" s="609"/>
      <c r="CV44" s="609"/>
      <c r="CW44" s="609"/>
      <c r="CX44" s="609"/>
      <c r="CY44" s="610"/>
      <c r="CZ44" s="611">
        <v>9.9</v>
      </c>
      <c r="DA44" s="612"/>
      <c r="DB44" s="612"/>
      <c r="DC44" s="613"/>
      <c r="DD44" s="614">
        <v>767939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2671162</v>
      </c>
      <c r="CS45" s="621"/>
      <c r="CT45" s="621"/>
      <c r="CU45" s="621"/>
      <c r="CV45" s="621"/>
      <c r="CW45" s="621"/>
      <c r="CX45" s="621"/>
      <c r="CY45" s="622"/>
      <c r="CZ45" s="611">
        <v>3.5</v>
      </c>
      <c r="DA45" s="623"/>
      <c r="DB45" s="623"/>
      <c r="DC45" s="624"/>
      <c r="DD45" s="614">
        <v>182275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4540077</v>
      </c>
      <c r="CS46" s="609"/>
      <c r="CT46" s="609"/>
      <c r="CU46" s="609"/>
      <c r="CV46" s="609"/>
      <c r="CW46" s="609"/>
      <c r="CX46" s="609"/>
      <c r="CY46" s="610"/>
      <c r="CZ46" s="611">
        <v>6</v>
      </c>
      <c r="DA46" s="612"/>
      <c r="DB46" s="612"/>
      <c r="DC46" s="613"/>
      <c r="DD46" s="614">
        <v>575376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396194</v>
      </c>
      <c r="CS47" s="621"/>
      <c r="CT47" s="621"/>
      <c r="CU47" s="621"/>
      <c r="CV47" s="621"/>
      <c r="CW47" s="621"/>
      <c r="CX47" s="621"/>
      <c r="CY47" s="622"/>
      <c r="CZ47" s="611">
        <v>0.5</v>
      </c>
      <c r="DA47" s="623"/>
      <c r="DB47" s="623"/>
      <c r="DC47" s="624"/>
      <c r="DD47" s="614">
        <v>87393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75591187</v>
      </c>
      <c r="CS49" s="593"/>
      <c r="CT49" s="593"/>
      <c r="CU49" s="593"/>
      <c r="CV49" s="593"/>
      <c r="CW49" s="593"/>
      <c r="CX49" s="593"/>
      <c r="CY49" s="594"/>
      <c r="CZ49" s="595">
        <v>100</v>
      </c>
      <c r="DA49" s="596"/>
      <c r="DB49" s="596"/>
      <c r="DC49" s="597"/>
      <c r="DD49" s="598">
        <v>49123767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Qxs+fpJv6hg5pzoQnUMr9A1TKZo38mJGX9CO9yLoC8T7GFLWDMu+UR4dHjiUHhBYu+9ArlwDHQLkjQ51rSb88A==" saltValue="Zk3L1ZgEo3eerUnvlreg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0" t="s">
        <v>352</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353</v>
      </c>
      <c r="DK2" s="1082"/>
      <c r="DL2" s="1082"/>
      <c r="DM2" s="1082"/>
      <c r="DN2" s="1082"/>
      <c r="DO2" s="1083"/>
      <c r="DP2" s="222"/>
      <c r="DQ2" s="1081" t="s">
        <v>354</v>
      </c>
      <c r="DR2" s="1082"/>
      <c r="DS2" s="1082"/>
      <c r="DT2" s="1082"/>
      <c r="DU2" s="1082"/>
      <c r="DV2" s="1082"/>
      <c r="DW2" s="1082"/>
      <c r="DX2" s="1082"/>
      <c r="DY2" s="1082"/>
      <c r="DZ2" s="108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8" t="s">
        <v>355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4"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4" t="s">
        <v>371</v>
      </c>
      <c r="DH5" s="1075"/>
      <c r="DI5" s="1075"/>
      <c r="DJ5" s="1075"/>
      <c r="DK5" s="1076"/>
      <c r="DL5" s="1074" t="s">
        <v>372</v>
      </c>
      <c r="DM5" s="1075"/>
      <c r="DN5" s="1075"/>
      <c r="DO5" s="1075"/>
      <c r="DP5" s="1076"/>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5"/>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7"/>
      <c r="DH6" s="1078"/>
      <c r="DI6" s="1078"/>
      <c r="DJ6" s="1078"/>
      <c r="DK6" s="1079"/>
      <c r="DL6" s="1077"/>
      <c r="DM6" s="1078"/>
      <c r="DN6" s="1078"/>
      <c r="DO6" s="1078"/>
      <c r="DP6" s="1079"/>
      <c r="DQ6" s="991"/>
      <c r="DR6" s="992"/>
      <c r="DS6" s="992"/>
      <c r="DT6" s="992"/>
      <c r="DU6" s="993"/>
      <c r="DV6" s="991"/>
      <c r="DW6" s="992"/>
      <c r="DX6" s="992"/>
      <c r="DY6" s="992"/>
      <c r="DZ6" s="1003"/>
      <c r="EA6" s="229"/>
    </row>
    <row r="7" spans="1:131" s="230" customFormat="1" ht="26.25" customHeight="1" thickTop="1" x14ac:dyDescent="0.15">
      <c r="A7" s="231">
        <v>1</v>
      </c>
      <c r="B7" s="1036" t="s">
        <v>374</v>
      </c>
      <c r="C7" s="1037"/>
      <c r="D7" s="1037"/>
      <c r="E7" s="1037"/>
      <c r="F7" s="1037"/>
      <c r="G7" s="1037"/>
      <c r="H7" s="1037"/>
      <c r="I7" s="1037"/>
      <c r="J7" s="1037"/>
      <c r="K7" s="1037"/>
      <c r="L7" s="1037"/>
      <c r="M7" s="1037"/>
      <c r="N7" s="1037"/>
      <c r="O7" s="1037"/>
      <c r="P7" s="1038"/>
      <c r="Q7" s="1092">
        <v>76849</v>
      </c>
      <c r="R7" s="1093"/>
      <c r="S7" s="1093"/>
      <c r="T7" s="1093"/>
      <c r="U7" s="1093"/>
      <c r="V7" s="1093">
        <v>75584</v>
      </c>
      <c r="W7" s="1093"/>
      <c r="X7" s="1093"/>
      <c r="Y7" s="1093"/>
      <c r="Z7" s="1093"/>
      <c r="AA7" s="1093">
        <v>1265</v>
      </c>
      <c r="AB7" s="1093"/>
      <c r="AC7" s="1093"/>
      <c r="AD7" s="1093"/>
      <c r="AE7" s="1094"/>
      <c r="AF7" s="1095">
        <v>1195</v>
      </c>
      <c r="AG7" s="1096"/>
      <c r="AH7" s="1096"/>
      <c r="AI7" s="1096"/>
      <c r="AJ7" s="1097"/>
      <c r="AK7" s="1098">
        <v>1742</v>
      </c>
      <c r="AL7" s="1099"/>
      <c r="AM7" s="1099"/>
      <c r="AN7" s="1099"/>
      <c r="AO7" s="1099"/>
      <c r="AP7" s="1099">
        <v>71859</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1">
        <v>1</v>
      </c>
      <c r="BR7" s="232" t="s">
        <v>576</v>
      </c>
      <c r="BS7" s="1089" t="s">
        <v>550</v>
      </c>
      <c r="BT7" s="1090"/>
      <c r="BU7" s="1090"/>
      <c r="BV7" s="1090"/>
      <c r="BW7" s="1090"/>
      <c r="BX7" s="1090"/>
      <c r="BY7" s="1090"/>
      <c r="BZ7" s="1090"/>
      <c r="CA7" s="1090"/>
      <c r="CB7" s="1090"/>
      <c r="CC7" s="1090"/>
      <c r="CD7" s="1090"/>
      <c r="CE7" s="1090"/>
      <c r="CF7" s="1090"/>
      <c r="CG7" s="1102"/>
      <c r="CH7" s="1086">
        <v>11</v>
      </c>
      <c r="CI7" s="1087"/>
      <c r="CJ7" s="1087"/>
      <c r="CK7" s="1087"/>
      <c r="CL7" s="1088"/>
      <c r="CM7" s="1086">
        <v>514</v>
      </c>
      <c r="CN7" s="1087"/>
      <c r="CO7" s="1087"/>
      <c r="CP7" s="1087"/>
      <c r="CQ7" s="1088"/>
      <c r="CR7" s="1086">
        <v>5</v>
      </c>
      <c r="CS7" s="1087"/>
      <c r="CT7" s="1087"/>
      <c r="CU7" s="1087"/>
      <c r="CV7" s="1088"/>
      <c r="CW7" s="1086" t="s">
        <v>560</v>
      </c>
      <c r="CX7" s="1087"/>
      <c r="CY7" s="1087"/>
      <c r="CZ7" s="1087"/>
      <c r="DA7" s="1088"/>
      <c r="DB7" s="1086" t="s">
        <v>560</v>
      </c>
      <c r="DC7" s="1087"/>
      <c r="DD7" s="1087"/>
      <c r="DE7" s="1087"/>
      <c r="DF7" s="1088"/>
      <c r="DG7" s="1086" t="s">
        <v>491</v>
      </c>
      <c r="DH7" s="1087"/>
      <c r="DI7" s="1087"/>
      <c r="DJ7" s="1087"/>
      <c r="DK7" s="1088"/>
      <c r="DL7" s="1086">
        <v>2864</v>
      </c>
      <c r="DM7" s="1087"/>
      <c r="DN7" s="1087"/>
      <c r="DO7" s="1087"/>
      <c r="DP7" s="1088"/>
      <c r="DQ7" s="1086">
        <v>435</v>
      </c>
      <c r="DR7" s="1087"/>
      <c r="DS7" s="1087"/>
      <c r="DT7" s="1087"/>
      <c r="DU7" s="1088"/>
      <c r="DV7" s="1089"/>
      <c r="DW7" s="1090"/>
      <c r="DX7" s="1090"/>
      <c r="DY7" s="1090"/>
      <c r="DZ7" s="1091"/>
      <c r="EA7" s="229"/>
    </row>
    <row r="8" spans="1:131" s="230" customFormat="1" ht="26.25" customHeight="1" x14ac:dyDescent="0.15">
      <c r="A8" s="233">
        <v>2</v>
      </c>
      <c r="B8" s="1017" t="s">
        <v>375</v>
      </c>
      <c r="C8" s="1018"/>
      <c r="D8" s="1018"/>
      <c r="E8" s="1018"/>
      <c r="F8" s="1018"/>
      <c r="G8" s="1018"/>
      <c r="H8" s="1018"/>
      <c r="I8" s="1018"/>
      <c r="J8" s="1018"/>
      <c r="K8" s="1018"/>
      <c r="L8" s="1018"/>
      <c r="M8" s="1018"/>
      <c r="N8" s="1018"/>
      <c r="O8" s="1018"/>
      <c r="P8" s="1019"/>
      <c r="Q8" s="1025">
        <v>53</v>
      </c>
      <c r="R8" s="1026"/>
      <c r="S8" s="1026"/>
      <c r="T8" s="1026"/>
      <c r="U8" s="1026"/>
      <c r="V8" s="1026">
        <v>53</v>
      </c>
      <c r="W8" s="1026"/>
      <c r="X8" s="1026"/>
      <c r="Y8" s="1026"/>
      <c r="Z8" s="1026"/>
      <c r="AA8" s="1026">
        <v>0</v>
      </c>
      <c r="AB8" s="1026"/>
      <c r="AC8" s="1026"/>
      <c r="AD8" s="1026"/>
      <c r="AE8" s="1027"/>
      <c r="AF8" s="1022">
        <v>0</v>
      </c>
      <c r="AG8" s="1023"/>
      <c r="AH8" s="1023"/>
      <c r="AI8" s="1023"/>
      <c r="AJ8" s="1024"/>
      <c r="AK8" s="1069">
        <v>15</v>
      </c>
      <c r="AL8" s="1070"/>
      <c r="AM8" s="1070"/>
      <c r="AN8" s="1070"/>
      <c r="AO8" s="1070"/>
      <c r="AP8" s="1070" t="s">
        <v>549</v>
      </c>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3">
        <v>2</v>
      </c>
      <c r="BR8" s="234"/>
      <c r="BS8" s="979" t="s">
        <v>551</v>
      </c>
      <c r="BT8" s="980"/>
      <c r="BU8" s="980"/>
      <c r="BV8" s="980"/>
      <c r="BW8" s="980"/>
      <c r="BX8" s="980"/>
      <c r="BY8" s="980"/>
      <c r="BZ8" s="980"/>
      <c r="CA8" s="980"/>
      <c r="CB8" s="980"/>
      <c r="CC8" s="980"/>
      <c r="CD8" s="980"/>
      <c r="CE8" s="980"/>
      <c r="CF8" s="980"/>
      <c r="CG8" s="1001"/>
      <c r="CH8" s="976">
        <v>-48</v>
      </c>
      <c r="CI8" s="977"/>
      <c r="CJ8" s="977"/>
      <c r="CK8" s="977"/>
      <c r="CL8" s="978"/>
      <c r="CM8" s="976">
        <v>146</v>
      </c>
      <c r="CN8" s="977"/>
      <c r="CO8" s="977"/>
      <c r="CP8" s="977"/>
      <c r="CQ8" s="978"/>
      <c r="CR8" s="976">
        <v>71</v>
      </c>
      <c r="CS8" s="977"/>
      <c r="CT8" s="977"/>
      <c r="CU8" s="977"/>
      <c r="CV8" s="978"/>
      <c r="CW8" s="976">
        <v>130</v>
      </c>
      <c r="CX8" s="977"/>
      <c r="CY8" s="977"/>
      <c r="CZ8" s="977"/>
      <c r="DA8" s="978"/>
      <c r="DB8" s="976" t="s">
        <v>560</v>
      </c>
      <c r="DC8" s="977"/>
      <c r="DD8" s="977"/>
      <c r="DE8" s="977"/>
      <c r="DF8" s="978"/>
      <c r="DG8" s="976" t="s">
        <v>491</v>
      </c>
      <c r="DH8" s="977"/>
      <c r="DI8" s="977"/>
      <c r="DJ8" s="977"/>
      <c r="DK8" s="978"/>
      <c r="DL8" s="976" t="s">
        <v>569</v>
      </c>
      <c r="DM8" s="977"/>
      <c r="DN8" s="977"/>
      <c r="DO8" s="977"/>
      <c r="DP8" s="978"/>
      <c r="DQ8" s="976" t="s">
        <v>575</v>
      </c>
      <c r="DR8" s="977"/>
      <c r="DS8" s="977"/>
      <c r="DT8" s="977"/>
      <c r="DU8" s="978"/>
      <c r="DV8" s="979"/>
      <c r="DW8" s="980"/>
      <c r="DX8" s="980"/>
      <c r="DY8" s="980"/>
      <c r="DZ8" s="981"/>
      <c r="EA8" s="229"/>
    </row>
    <row r="9" spans="1:131" s="230" customFormat="1" ht="26.25" customHeight="1" x14ac:dyDescent="0.15">
      <c r="A9" s="233">
        <v>3</v>
      </c>
      <c r="B9" s="1017" t="s">
        <v>376</v>
      </c>
      <c r="C9" s="1018"/>
      <c r="D9" s="1018"/>
      <c r="E9" s="1018"/>
      <c r="F9" s="1018"/>
      <c r="G9" s="1018"/>
      <c r="H9" s="1018"/>
      <c r="I9" s="1018"/>
      <c r="J9" s="1018"/>
      <c r="K9" s="1018"/>
      <c r="L9" s="1018"/>
      <c r="M9" s="1018"/>
      <c r="N9" s="1018"/>
      <c r="O9" s="1018"/>
      <c r="P9" s="1019"/>
      <c r="Q9" s="1025">
        <v>15</v>
      </c>
      <c r="R9" s="1026"/>
      <c r="S9" s="1026"/>
      <c r="T9" s="1026"/>
      <c r="U9" s="1026"/>
      <c r="V9" s="1026">
        <v>3</v>
      </c>
      <c r="W9" s="1026"/>
      <c r="X9" s="1026"/>
      <c r="Y9" s="1026"/>
      <c r="Z9" s="1026"/>
      <c r="AA9" s="1026">
        <v>12</v>
      </c>
      <c r="AB9" s="1026"/>
      <c r="AC9" s="1026"/>
      <c r="AD9" s="1026"/>
      <c r="AE9" s="1027"/>
      <c r="AF9" s="1022">
        <v>12</v>
      </c>
      <c r="AG9" s="1023"/>
      <c r="AH9" s="1023"/>
      <c r="AI9" s="1023"/>
      <c r="AJ9" s="1024"/>
      <c r="AK9" s="1069" t="s">
        <v>549</v>
      </c>
      <c r="AL9" s="1070"/>
      <c r="AM9" s="1070"/>
      <c r="AN9" s="1070"/>
      <c r="AO9" s="1070"/>
      <c r="AP9" s="1070" t="s">
        <v>549</v>
      </c>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3">
        <v>3</v>
      </c>
      <c r="BR9" s="234"/>
      <c r="BS9" s="979" t="s">
        <v>552</v>
      </c>
      <c r="BT9" s="980"/>
      <c r="BU9" s="980"/>
      <c r="BV9" s="980"/>
      <c r="BW9" s="980"/>
      <c r="BX9" s="980"/>
      <c r="BY9" s="980"/>
      <c r="BZ9" s="980"/>
      <c r="CA9" s="980"/>
      <c r="CB9" s="980"/>
      <c r="CC9" s="980"/>
      <c r="CD9" s="980"/>
      <c r="CE9" s="980"/>
      <c r="CF9" s="980"/>
      <c r="CG9" s="1001"/>
      <c r="CH9" s="976">
        <v>2</v>
      </c>
      <c r="CI9" s="977"/>
      <c r="CJ9" s="977"/>
      <c r="CK9" s="977"/>
      <c r="CL9" s="978"/>
      <c r="CM9" s="976">
        <v>75</v>
      </c>
      <c r="CN9" s="977"/>
      <c r="CO9" s="977"/>
      <c r="CP9" s="977"/>
      <c r="CQ9" s="978"/>
      <c r="CR9" s="976">
        <v>57</v>
      </c>
      <c r="CS9" s="977"/>
      <c r="CT9" s="977"/>
      <c r="CU9" s="977"/>
      <c r="CV9" s="978"/>
      <c r="CW9" s="976">
        <v>21</v>
      </c>
      <c r="CX9" s="977"/>
      <c r="CY9" s="977"/>
      <c r="CZ9" s="977"/>
      <c r="DA9" s="978"/>
      <c r="DB9" s="976" t="s">
        <v>560</v>
      </c>
      <c r="DC9" s="977"/>
      <c r="DD9" s="977"/>
      <c r="DE9" s="977"/>
      <c r="DF9" s="978"/>
      <c r="DG9" s="976" t="s">
        <v>491</v>
      </c>
      <c r="DH9" s="977"/>
      <c r="DI9" s="977"/>
      <c r="DJ9" s="977"/>
      <c r="DK9" s="978"/>
      <c r="DL9" s="976" t="s">
        <v>569</v>
      </c>
      <c r="DM9" s="977"/>
      <c r="DN9" s="977"/>
      <c r="DO9" s="977"/>
      <c r="DP9" s="978"/>
      <c r="DQ9" s="976" t="s">
        <v>575</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3">
        <v>4</v>
      </c>
      <c r="BR10" s="234"/>
      <c r="BS10" s="979" t="s">
        <v>553</v>
      </c>
      <c r="BT10" s="980"/>
      <c r="BU10" s="980"/>
      <c r="BV10" s="980"/>
      <c r="BW10" s="980"/>
      <c r="BX10" s="980"/>
      <c r="BY10" s="980"/>
      <c r="BZ10" s="980"/>
      <c r="CA10" s="980"/>
      <c r="CB10" s="980"/>
      <c r="CC10" s="980"/>
      <c r="CD10" s="980"/>
      <c r="CE10" s="980"/>
      <c r="CF10" s="980"/>
      <c r="CG10" s="1001"/>
      <c r="CH10" s="976">
        <v>-1</v>
      </c>
      <c r="CI10" s="977"/>
      <c r="CJ10" s="977"/>
      <c r="CK10" s="977"/>
      <c r="CL10" s="978"/>
      <c r="CM10" s="976">
        <v>84</v>
      </c>
      <c r="CN10" s="977"/>
      <c r="CO10" s="977"/>
      <c r="CP10" s="977"/>
      <c r="CQ10" s="978"/>
      <c r="CR10" s="976">
        <v>80</v>
      </c>
      <c r="CS10" s="977"/>
      <c r="CT10" s="977"/>
      <c r="CU10" s="977"/>
      <c r="CV10" s="978"/>
      <c r="CW10" s="976">
        <v>8</v>
      </c>
      <c r="CX10" s="977"/>
      <c r="CY10" s="977"/>
      <c r="CZ10" s="977"/>
      <c r="DA10" s="978"/>
      <c r="DB10" s="976" t="s">
        <v>560</v>
      </c>
      <c r="DC10" s="977"/>
      <c r="DD10" s="977"/>
      <c r="DE10" s="977"/>
      <c r="DF10" s="978"/>
      <c r="DG10" s="976" t="s">
        <v>491</v>
      </c>
      <c r="DH10" s="977"/>
      <c r="DI10" s="977"/>
      <c r="DJ10" s="977"/>
      <c r="DK10" s="978"/>
      <c r="DL10" s="976" t="s">
        <v>569</v>
      </c>
      <c r="DM10" s="977"/>
      <c r="DN10" s="977"/>
      <c r="DO10" s="977"/>
      <c r="DP10" s="978"/>
      <c r="DQ10" s="976" t="s">
        <v>575</v>
      </c>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3">
        <v>5</v>
      </c>
      <c r="BR11" s="234"/>
      <c r="BS11" s="979" t="s">
        <v>554</v>
      </c>
      <c r="BT11" s="980"/>
      <c r="BU11" s="980"/>
      <c r="BV11" s="980"/>
      <c r="BW11" s="980"/>
      <c r="BX11" s="980"/>
      <c r="BY11" s="980"/>
      <c r="BZ11" s="980"/>
      <c r="CA11" s="980"/>
      <c r="CB11" s="980"/>
      <c r="CC11" s="980"/>
      <c r="CD11" s="980"/>
      <c r="CE11" s="980"/>
      <c r="CF11" s="980"/>
      <c r="CG11" s="1001"/>
      <c r="CH11" s="976">
        <v>-2</v>
      </c>
      <c r="CI11" s="977"/>
      <c r="CJ11" s="977"/>
      <c r="CK11" s="977"/>
      <c r="CL11" s="978"/>
      <c r="CM11" s="976">
        <v>18</v>
      </c>
      <c r="CN11" s="977"/>
      <c r="CO11" s="977"/>
      <c r="CP11" s="977"/>
      <c r="CQ11" s="978"/>
      <c r="CR11" s="976">
        <v>15</v>
      </c>
      <c r="CS11" s="977"/>
      <c r="CT11" s="977"/>
      <c r="CU11" s="977"/>
      <c r="CV11" s="978"/>
      <c r="CW11" s="976" t="s">
        <v>560</v>
      </c>
      <c r="CX11" s="977"/>
      <c r="CY11" s="977"/>
      <c r="CZ11" s="977"/>
      <c r="DA11" s="978"/>
      <c r="DB11" s="976" t="s">
        <v>560</v>
      </c>
      <c r="DC11" s="977"/>
      <c r="DD11" s="977"/>
      <c r="DE11" s="977"/>
      <c r="DF11" s="978"/>
      <c r="DG11" s="976" t="s">
        <v>491</v>
      </c>
      <c r="DH11" s="977"/>
      <c r="DI11" s="977"/>
      <c r="DJ11" s="977"/>
      <c r="DK11" s="978"/>
      <c r="DL11" s="976" t="s">
        <v>569</v>
      </c>
      <c r="DM11" s="977"/>
      <c r="DN11" s="977"/>
      <c r="DO11" s="977"/>
      <c r="DP11" s="978"/>
      <c r="DQ11" s="976" t="s">
        <v>575</v>
      </c>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3">
        <v>6</v>
      </c>
      <c r="BR12" s="234"/>
      <c r="BS12" s="979" t="s">
        <v>555</v>
      </c>
      <c r="BT12" s="980"/>
      <c r="BU12" s="980"/>
      <c r="BV12" s="980"/>
      <c r="BW12" s="980"/>
      <c r="BX12" s="980"/>
      <c r="BY12" s="980"/>
      <c r="BZ12" s="980"/>
      <c r="CA12" s="980"/>
      <c r="CB12" s="980"/>
      <c r="CC12" s="980"/>
      <c r="CD12" s="980"/>
      <c r="CE12" s="980"/>
      <c r="CF12" s="980"/>
      <c r="CG12" s="1001"/>
      <c r="CH12" s="976">
        <v>-1</v>
      </c>
      <c r="CI12" s="977"/>
      <c r="CJ12" s="977"/>
      <c r="CK12" s="977"/>
      <c r="CL12" s="978"/>
      <c r="CM12" s="976">
        <v>42</v>
      </c>
      <c r="CN12" s="977"/>
      <c r="CO12" s="977"/>
      <c r="CP12" s="977"/>
      <c r="CQ12" s="978"/>
      <c r="CR12" s="976">
        <v>6</v>
      </c>
      <c r="CS12" s="977"/>
      <c r="CT12" s="977"/>
      <c r="CU12" s="977"/>
      <c r="CV12" s="978"/>
      <c r="CW12" s="976" t="s">
        <v>560</v>
      </c>
      <c r="CX12" s="977"/>
      <c r="CY12" s="977"/>
      <c r="CZ12" s="977"/>
      <c r="DA12" s="978"/>
      <c r="DB12" s="976" t="s">
        <v>560</v>
      </c>
      <c r="DC12" s="977"/>
      <c r="DD12" s="977"/>
      <c r="DE12" s="977"/>
      <c r="DF12" s="978"/>
      <c r="DG12" s="976" t="s">
        <v>491</v>
      </c>
      <c r="DH12" s="977"/>
      <c r="DI12" s="977"/>
      <c r="DJ12" s="977"/>
      <c r="DK12" s="978"/>
      <c r="DL12" s="976" t="s">
        <v>569</v>
      </c>
      <c r="DM12" s="977"/>
      <c r="DN12" s="977"/>
      <c r="DO12" s="977"/>
      <c r="DP12" s="978"/>
      <c r="DQ12" s="976" t="s">
        <v>575</v>
      </c>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3">
        <v>7</v>
      </c>
      <c r="BR13" s="234"/>
      <c r="BS13" s="979" t="s">
        <v>556</v>
      </c>
      <c r="BT13" s="980"/>
      <c r="BU13" s="980"/>
      <c r="BV13" s="980"/>
      <c r="BW13" s="980"/>
      <c r="BX13" s="980"/>
      <c r="BY13" s="980"/>
      <c r="BZ13" s="980"/>
      <c r="CA13" s="980"/>
      <c r="CB13" s="980"/>
      <c r="CC13" s="980"/>
      <c r="CD13" s="980"/>
      <c r="CE13" s="980"/>
      <c r="CF13" s="980"/>
      <c r="CG13" s="1001"/>
      <c r="CH13" s="976">
        <v>20</v>
      </c>
      <c r="CI13" s="977"/>
      <c r="CJ13" s="977"/>
      <c r="CK13" s="977"/>
      <c r="CL13" s="978"/>
      <c r="CM13" s="976">
        <v>75</v>
      </c>
      <c r="CN13" s="977"/>
      <c r="CO13" s="977"/>
      <c r="CP13" s="977"/>
      <c r="CQ13" s="978"/>
      <c r="CR13" s="976">
        <v>37</v>
      </c>
      <c r="CS13" s="977"/>
      <c r="CT13" s="977"/>
      <c r="CU13" s="977"/>
      <c r="CV13" s="978"/>
      <c r="CW13" s="976" t="s">
        <v>560</v>
      </c>
      <c r="CX13" s="977"/>
      <c r="CY13" s="977"/>
      <c r="CZ13" s="977"/>
      <c r="DA13" s="978"/>
      <c r="DB13" s="1073" t="s">
        <v>560</v>
      </c>
      <c r="DC13" s="977"/>
      <c r="DD13" s="977"/>
      <c r="DE13" s="977"/>
      <c r="DF13" s="978"/>
      <c r="DG13" s="976" t="s">
        <v>491</v>
      </c>
      <c r="DH13" s="977"/>
      <c r="DI13" s="977"/>
      <c r="DJ13" s="977"/>
      <c r="DK13" s="978"/>
      <c r="DL13" s="976" t="s">
        <v>569</v>
      </c>
      <c r="DM13" s="977"/>
      <c r="DN13" s="977"/>
      <c r="DO13" s="977"/>
      <c r="DP13" s="978"/>
      <c r="DQ13" s="976" t="s">
        <v>575</v>
      </c>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3">
        <v>8</v>
      </c>
      <c r="BR14" s="234"/>
      <c r="BS14" s="979" t="s">
        <v>557</v>
      </c>
      <c r="BT14" s="980"/>
      <c r="BU14" s="980"/>
      <c r="BV14" s="980"/>
      <c r="BW14" s="980"/>
      <c r="BX14" s="980"/>
      <c r="BY14" s="980"/>
      <c r="BZ14" s="980"/>
      <c r="CA14" s="980"/>
      <c r="CB14" s="980"/>
      <c r="CC14" s="980"/>
      <c r="CD14" s="980"/>
      <c r="CE14" s="980"/>
      <c r="CF14" s="980"/>
      <c r="CG14" s="1001"/>
      <c r="CH14" s="976">
        <v>6</v>
      </c>
      <c r="CI14" s="977"/>
      <c r="CJ14" s="977"/>
      <c r="CK14" s="977"/>
      <c r="CL14" s="978"/>
      <c r="CM14" s="976">
        <v>155</v>
      </c>
      <c r="CN14" s="977"/>
      <c r="CO14" s="977"/>
      <c r="CP14" s="977"/>
      <c r="CQ14" s="978"/>
      <c r="CR14" s="976">
        <v>24</v>
      </c>
      <c r="CS14" s="977"/>
      <c r="CT14" s="977"/>
      <c r="CU14" s="977"/>
      <c r="CV14" s="978"/>
      <c r="CW14" s="976" t="s">
        <v>560</v>
      </c>
      <c r="CX14" s="977"/>
      <c r="CY14" s="977"/>
      <c r="CZ14" s="977"/>
      <c r="DA14" s="978"/>
      <c r="DB14" s="976" t="s">
        <v>560</v>
      </c>
      <c r="DC14" s="977"/>
      <c r="DD14" s="977"/>
      <c r="DE14" s="977"/>
      <c r="DF14" s="978"/>
      <c r="DG14" s="976" t="s">
        <v>491</v>
      </c>
      <c r="DH14" s="977"/>
      <c r="DI14" s="977"/>
      <c r="DJ14" s="977"/>
      <c r="DK14" s="978"/>
      <c r="DL14" s="976" t="s">
        <v>569</v>
      </c>
      <c r="DM14" s="977"/>
      <c r="DN14" s="977"/>
      <c r="DO14" s="977"/>
      <c r="DP14" s="978"/>
      <c r="DQ14" s="976" t="s">
        <v>575</v>
      </c>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3">
        <v>9</v>
      </c>
      <c r="BR15" s="234"/>
      <c r="BS15" s="979" t="s">
        <v>558</v>
      </c>
      <c r="BT15" s="980"/>
      <c r="BU15" s="980"/>
      <c r="BV15" s="980"/>
      <c r="BW15" s="980"/>
      <c r="BX15" s="980"/>
      <c r="BY15" s="980"/>
      <c r="BZ15" s="980"/>
      <c r="CA15" s="980"/>
      <c r="CB15" s="980"/>
      <c r="CC15" s="980"/>
      <c r="CD15" s="980"/>
      <c r="CE15" s="980"/>
      <c r="CF15" s="980"/>
      <c r="CG15" s="1001"/>
      <c r="CH15" s="976">
        <v>0</v>
      </c>
      <c r="CI15" s="977"/>
      <c r="CJ15" s="977"/>
      <c r="CK15" s="977"/>
      <c r="CL15" s="978"/>
      <c r="CM15" s="976">
        <v>12</v>
      </c>
      <c r="CN15" s="977"/>
      <c r="CO15" s="977"/>
      <c r="CP15" s="977"/>
      <c r="CQ15" s="978"/>
      <c r="CR15" s="976">
        <v>10</v>
      </c>
      <c r="CS15" s="977"/>
      <c r="CT15" s="977"/>
      <c r="CU15" s="977"/>
      <c r="CV15" s="978"/>
      <c r="CW15" s="976" t="s">
        <v>560</v>
      </c>
      <c r="CX15" s="977"/>
      <c r="CY15" s="977"/>
      <c r="CZ15" s="977"/>
      <c r="DA15" s="978"/>
      <c r="DB15" s="976" t="s">
        <v>560</v>
      </c>
      <c r="DC15" s="977"/>
      <c r="DD15" s="977"/>
      <c r="DE15" s="977"/>
      <c r="DF15" s="978"/>
      <c r="DG15" s="976" t="s">
        <v>491</v>
      </c>
      <c r="DH15" s="977"/>
      <c r="DI15" s="977"/>
      <c r="DJ15" s="977"/>
      <c r="DK15" s="978"/>
      <c r="DL15" s="976" t="s">
        <v>569</v>
      </c>
      <c r="DM15" s="977"/>
      <c r="DN15" s="977"/>
      <c r="DO15" s="977"/>
      <c r="DP15" s="978"/>
      <c r="DQ15" s="976" t="s">
        <v>575</v>
      </c>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3">
        <v>10</v>
      </c>
      <c r="BR16" s="234"/>
      <c r="BS16" s="979" t="s">
        <v>559</v>
      </c>
      <c r="BT16" s="980"/>
      <c r="BU16" s="980"/>
      <c r="BV16" s="980"/>
      <c r="BW16" s="980"/>
      <c r="BX16" s="980"/>
      <c r="BY16" s="980"/>
      <c r="BZ16" s="980"/>
      <c r="CA16" s="980"/>
      <c r="CB16" s="980"/>
      <c r="CC16" s="980"/>
      <c r="CD16" s="980"/>
      <c r="CE16" s="980"/>
      <c r="CF16" s="980"/>
      <c r="CG16" s="1001"/>
      <c r="CH16" s="976">
        <v>4</v>
      </c>
      <c r="CI16" s="977"/>
      <c r="CJ16" s="977"/>
      <c r="CK16" s="977"/>
      <c r="CL16" s="978"/>
      <c r="CM16" s="976">
        <v>26</v>
      </c>
      <c r="CN16" s="977"/>
      <c r="CO16" s="977"/>
      <c r="CP16" s="977"/>
      <c r="CQ16" s="978"/>
      <c r="CR16" s="976">
        <v>5</v>
      </c>
      <c r="CS16" s="977"/>
      <c r="CT16" s="977"/>
      <c r="CU16" s="977"/>
      <c r="CV16" s="978"/>
      <c r="CW16" s="976">
        <v>66</v>
      </c>
      <c r="CX16" s="977"/>
      <c r="CY16" s="977"/>
      <c r="CZ16" s="977"/>
      <c r="DA16" s="978"/>
      <c r="DB16" s="976" t="s">
        <v>560</v>
      </c>
      <c r="DC16" s="977"/>
      <c r="DD16" s="977"/>
      <c r="DE16" s="977"/>
      <c r="DF16" s="978"/>
      <c r="DG16" s="976" t="s">
        <v>491</v>
      </c>
      <c r="DH16" s="977"/>
      <c r="DI16" s="977"/>
      <c r="DJ16" s="977"/>
      <c r="DK16" s="978"/>
      <c r="DL16" s="976" t="s">
        <v>569</v>
      </c>
      <c r="DM16" s="977"/>
      <c r="DN16" s="977"/>
      <c r="DO16" s="977"/>
      <c r="DP16" s="978"/>
      <c r="DQ16" s="976" t="s">
        <v>575</v>
      </c>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2"/>
      <c r="R22" s="1063"/>
      <c r="S22" s="1063"/>
      <c r="T22" s="1063"/>
      <c r="U22" s="1063"/>
      <c r="V22" s="1063"/>
      <c r="W22" s="1063"/>
      <c r="X22" s="1063"/>
      <c r="Y22" s="1063"/>
      <c r="Z22" s="1063"/>
      <c r="AA22" s="1063"/>
      <c r="AB22" s="1063"/>
      <c r="AC22" s="1063"/>
      <c r="AD22" s="1063"/>
      <c r="AE22" s="1064"/>
      <c r="AF22" s="1022"/>
      <c r="AG22" s="1023"/>
      <c r="AH22" s="1023"/>
      <c r="AI22" s="1023"/>
      <c r="AJ22" s="1024"/>
      <c r="AK22" s="1065"/>
      <c r="AL22" s="1066"/>
      <c r="AM22" s="1066"/>
      <c r="AN22" s="1066"/>
      <c r="AO22" s="1066"/>
      <c r="AP22" s="1066"/>
      <c r="AQ22" s="1066"/>
      <c r="AR22" s="1066"/>
      <c r="AS22" s="1066"/>
      <c r="AT22" s="1066"/>
      <c r="AU22" s="1067"/>
      <c r="AV22" s="1067"/>
      <c r="AW22" s="1067"/>
      <c r="AX22" s="1067"/>
      <c r="AY22" s="1068"/>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6">
        <v>76869</v>
      </c>
      <c r="R23" s="1050"/>
      <c r="S23" s="1050"/>
      <c r="T23" s="1050"/>
      <c r="U23" s="1050"/>
      <c r="V23" s="1050">
        <v>75591</v>
      </c>
      <c r="W23" s="1050"/>
      <c r="X23" s="1050"/>
      <c r="Y23" s="1050"/>
      <c r="Z23" s="1050"/>
      <c r="AA23" s="1050">
        <v>1277</v>
      </c>
      <c r="AB23" s="1050"/>
      <c r="AC23" s="1050"/>
      <c r="AD23" s="1050"/>
      <c r="AE23" s="1057"/>
      <c r="AF23" s="1058">
        <v>1207</v>
      </c>
      <c r="AG23" s="1050"/>
      <c r="AH23" s="1050"/>
      <c r="AI23" s="1050"/>
      <c r="AJ23" s="1059"/>
      <c r="AK23" s="1060"/>
      <c r="AL23" s="1061"/>
      <c r="AM23" s="1061"/>
      <c r="AN23" s="1061"/>
      <c r="AO23" s="1061"/>
      <c r="AP23" s="1050">
        <v>71859</v>
      </c>
      <c r="AQ23" s="1050"/>
      <c r="AR23" s="1050"/>
      <c r="AS23" s="1050"/>
      <c r="AT23" s="1050"/>
      <c r="AU23" s="1051"/>
      <c r="AV23" s="1051"/>
      <c r="AW23" s="1051"/>
      <c r="AX23" s="1051"/>
      <c r="AY23" s="1052"/>
      <c r="AZ23" s="1053" t="s">
        <v>122</v>
      </c>
      <c r="BA23" s="1054"/>
      <c r="BB23" s="1054"/>
      <c r="BC23" s="1054"/>
      <c r="BD23" s="1055"/>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9" t="s">
        <v>380</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8" t="s">
        <v>381</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4" t="s">
        <v>385</v>
      </c>
      <c r="AG26" s="995"/>
      <c r="AH26" s="995"/>
      <c r="AI26" s="995"/>
      <c r="AJ26" s="1045"/>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6"/>
      <c r="AG27" s="998"/>
      <c r="AH27" s="998"/>
      <c r="AI27" s="998"/>
      <c r="AJ27" s="1047"/>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6" t="s">
        <v>390</v>
      </c>
      <c r="C28" s="1037"/>
      <c r="D28" s="1037"/>
      <c r="E28" s="1037"/>
      <c r="F28" s="1037"/>
      <c r="G28" s="1037"/>
      <c r="H28" s="1037"/>
      <c r="I28" s="1037"/>
      <c r="J28" s="1037"/>
      <c r="K28" s="1037"/>
      <c r="L28" s="1037"/>
      <c r="M28" s="1037"/>
      <c r="N28" s="1037"/>
      <c r="O28" s="1037"/>
      <c r="P28" s="1038"/>
      <c r="Q28" s="1039">
        <v>14260</v>
      </c>
      <c r="R28" s="1040"/>
      <c r="S28" s="1040"/>
      <c r="T28" s="1040"/>
      <c r="U28" s="1040"/>
      <c r="V28" s="1040">
        <v>12261</v>
      </c>
      <c r="W28" s="1040"/>
      <c r="X28" s="1040"/>
      <c r="Y28" s="1040"/>
      <c r="Z28" s="1040"/>
      <c r="AA28" s="1040">
        <v>1998</v>
      </c>
      <c r="AB28" s="1040"/>
      <c r="AC28" s="1040"/>
      <c r="AD28" s="1040"/>
      <c r="AE28" s="1041"/>
      <c r="AF28" s="1042">
        <v>1998</v>
      </c>
      <c r="AG28" s="1040"/>
      <c r="AH28" s="1040"/>
      <c r="AI28" s="1040"/>
      <c r="AJ28" s="1043"/>
      <c r="AK28" s="1031">
        <v>1053</v>
      </c>
      <c r="AL28" s="1032"/>
      <c r="AM28" s="1032"/>
      <c r="AN28" s="1032"/>
      <c r="AO28" s="1032"/>
      <c r="AP28" s="1032" t="s">
        <v>569</v>
      </c>
      <c r="AQ28" s="1032"/>
      <c r="AR28" s="1032"/>
      <c r="AS28" s="1032"/>
      <c r="AT28" s="1032"/>
      <c r="AU28" s="1032" t="s">
        <v>569</v>
      </c>
      <c r="AV28" s="1032"/>
      <c r="AW28" s="1032"/>
      <c r="AX28" s="1032"/>
      <c r="AY28" s="1032"/>
      <c r="AZ28" s="1033" t="s">
        <v>569</v>
      </c>
      <c r="BA28" s="1033"/>
      <c r="BB28" s="1033"/>
      <c r="BC28" s="1033"/>
      <c r="BD28" s="1033"/>
      <c r="BE28" s="1034"/>
      <c r="BF28" s="1034"/>
      <c r="BG28" s="1034"/>
      <c r="BH28" s="1034"/>
      <c r="BI28" s="1035"/>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17260</v>
      </c>
      <c r="R29" s="1026"/>
      <c r="S29" s="1026"/>
      <c r="T29" s="1026"/>
      <c r="U29" s="1026"/>
      <c r="V29" s="1026">
        <v>16188</v>
      </c>
      <c r="W29" s="1026"/>
      <c r="X29" s="1026"/>
      <c r="Y29" s="1026"/>
      <c r="Z29" s="1026"/>
      <c r="AA29" s="1026">
        <v>1072</v>
      </c>
      <c r="AB29" s="1026"/>
      <c r="AC29" s="1026"/>
      <c r="AD29" s="1026"/>
      <c r="AE29" s="1027"/>
      <c r="AF29" s="1022">
        <v>1072</v>
      </c>
      <c r="AG29" s="1023"/>
      <c r="AH29" s="1023"/>
      <c r="AI29" s="1023"/>
      <c r="AJ29" s="1024"/>
      <c r="AK29" s="967">
        <v>2414</v>
      </c>
      <c r="AL29" s="958"/>
      <c r="AM29" s="958"/>
      <c r="AN29" s="958"/>
      <c r="AO29" s="958"/>
      <c r="AP29" s="958" t="s">
        <v>569</v>
      </c>
      <c r="AQ29" s="958"/>
      <c r="AR29" s="958"/>
      <c r="AS29" s="958"/>
      <c r="AT29" s="958"/>
      <c r="AU29" s="958" t="s">
        <v>569</v>
      </c>
      <c r="AV29" s="958"/>
      <c r="AW29" s="958"/>
      <c r="AX29" s="958"/>
      <c r="AY29" s="958"/>
      <c r="AZ29" s="1028" t="s">
        <v>569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1765</v>
      </c>
      <c r="R30" s="1026"/>
      <c r="S30" s="1026"/>
      <c r="T30" s="1026"/>
      <c r="U30" s="1026"/>
      <c r="V30" s="1026">
        <v>1760</v>
      </c>
      <c r="W30" s="1026"/>
      <c r="X30" s="1026"/>
      <c r="Y30" s="1026"/>
      <c r="Z30" s="1026"/>
      <c r="AA30" s="1026">
        <v>6</v>
      </c>
      <c r="AB30" s="1026"/>
      <c r="AC30" s="1026"/>
      <c r="AD30" s="1026"/>
      <c r="AE30" s="1027"/>
      <c r="AF30" s="1022">
        <v>6</v>
      </c>
      <c r="AG30" s="1023"/>
      <c r="AH30" s="1023"/>
      <c r="AI30" s="1023"/>
      <c r="AJ30" s="1024"/>
      <c r="AK30" s="967">
        <v>466</v>
      </c>
      <c r="AL30" s="958"/>
      <c r="AM30" s="958"/>
      <c r="AN30" s="958"/>
      <c r="AO30" s="958"/>
      <c r="AP30" s="958" t="s">
        <v>569</v>
      </c>
      <c r="AQ30" s="958"/>
      <c r="AR30" s="958"/>
      <c r="AS30" s="958"/>
      <c r="AT30" s="958"/>
      <c r="AU30" s="958" t="s">
        <v>569</v>
      </c>
      <c r="AV30" s="958"/>
      <c r="AW30" s="958"/>
      <c r="AX30" s="958"/>
      <c r="AY30" s="958"/>
      <c r="AZ30" s="1028" t="s">
        <v>569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14016</v>
      </c>
      <c r="R31" s="1026"/>
      <c r="S31" s="1026"/>
      <c r="T31" s="1026"/>
      <c r="U31" s="1026"/>
      <c r="V31" s="1026">
        <v>14302</v>
      </c>
      <c r="W31" s="1026"/>
      <c r="X31" s="1026"/>
      <c r="Y31" s="1026"/>
      <c r="Z31" s="1026"/>
      <c r="AA31" s="1026">
        <v>-286</v>
      </c>
      <c r="AB31" s="1026"/>
      <c r="AC31" s="1026"/>
      <c r="AD31" s="1026"/>
      <c r="AE31" s="1027"/>
      <c r="AF31" s="1022">
        <v>2753</v>
      </c>
      <c r="AG31" s="1023"/>
      <c r="AH31" s="1023"/>
      <c r="AI31" s="1023"/>
      <c r="AJ31" s="1024"/>
      <c r="AK31" s="967">
        <v>2149</v>
      </c>
      <c r="AL31" s="958"/>
      <c r="AM31" s="958"/>
      <c r="AN31" s="958"/>
      <c r="AO31" s="958"/>
      <c r="AP31" s="958">
        <v>12124</v>
      </c>
      <c r="AQ31" s="958"/>
      <c r="AR31" s="958"/>
      <c r="AS31" s="958"/>
      <c r="AT31" s="958"/>
      <c r="AU31" s="958">
        <v>7941</v>
      </c>
      <c r="AV31" s="958"/>
      <c r="AW31" s="958"/>
      <c r="AX31" s="958"/>
      <c r="AY31" s="958"/>
      <c r="AZ31" s="1028" t="s">
        <v>569</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395</v>
      </c>
      <c r="C32" s="1018"/>
      <c r="D32" s="1018"/>
      <c r="E32" s="1018"/>
      <c r="F32" s="1018"/>
      <c r="G32" s="1018"/>
      <c r="H32" s="1018"/>
      <c r="I32" s="1018"/>
      <c r="J32" s="1018"/>
      <c r="K32" s="1018"/>
      <c r="L32" s="1018"/>
      <c r="M32" s="1018"/>
      <c r="N32" s="1018"/>
      <c r="O32" s="1018"/>
      <c r="P32" s="1019"/>
      <c r="Q32" s="1029">
        <v>3283</v>
      </c>
      <c r="R32" s="1023"/>
      <c r="S32" s="1023"/>
      <c r="T32" s="1023"/>
      <c r="U32" s="1030"/>
      <c r="V32" s="1026">
        <v>2979</v>
      </c>
      <c r="W32" s="1026"/>
      <c r="X32" s="1026"/>
      <c r="Y32" s="1026"/>
      <c r="Z32" s="1026"/>
      <c r="AA32" s="1026">
        <v>303</v>
      </c>
      <c r="AB32" s="1026"/>
      <c r="AC32" s="1026"/>
      <c r="AD32" s="1026"/>
      <c r="AE32" s="1027"/>
      <c r="AF32" s="1022">
        <v>4616</v>
      </c>
      <c r="AG32" s="1023"/>
      <c r="AH32" s="1023"/>
      <c r="AI32" s="1023"/>
      <c r="AJ32" s="1024"/>
      <c r="AK32" s="967">
        <v>132</v>
      </c>
      <c r="AL32" s="958"/>
      <c r="AM32" s="958"/>
      <c r="AN32" s="958"/>
      <c r="AO32" s="958"/>
      <c r="AP32" s="958">
        <v>2480</v>
      </c>
      <c r="AQ32" s="958"/>
      <c r="AR32" s="958"/>
      <c r="AS32" s="958"/>
      <c r="AT32" s="958"/>
      <c r="AU32" s="958">
        <v>203</v>
      </c>
      <c r="AV32" s="958"/>
      <c r="AW32" s="958"/>
      <c r="AX32" s="958"/>
      <c r="AY32" s="958"/>
      <c r="AZ32" s="1028" t="s">
        <v>569</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396</v>
      </c>
      <c r="C33" s="1018"/>
      <c r="D33" s="1018"/>
      <c r="E33" s="1018"/>
      <c r="F33" s="1018"/>
      <c r="G33" s="1018"/>
      <c r="H33" s="1018"/>
      <c r="I33" s="1018"/>
      <c r="J33" s="1018"/>
      <c r="K33" s="1018"/>
      <c r="L33" s="1018"/>
      <c r="M33" s="1018"/>
      <c r="N33" s="1018"/>
      <c r="O33" s="1018"/>
      <c r="P33" s="1019"/>
      <c r="Q33" s="1025">
        <v>4183</v>
      </c>
      <c r="R33" s="1026"/>
      <c r="S33" s="1026"/>
      <c r="T33" s="1026"/>
      <c r="U33" s="1026"/>
      <c r="V33" s="1026">
        <v>4102</v>
      </c>
      <c r="W33" s="1026"/>
      <c r="X33" s="1026"/>
      <c r="Y33" s="1026"/>
      <c r="Z33" s="1026"/>
      <c r="AA33" s="1026">
        <v>80</v>
      </c>
      <c r="AB33" s="1026"/>
      <c r="AC33" s="1026"/>
      <c r="AD33" s="1026"/>
      <c r="AE33" s="1027"/>
      <c r="AF33" s="1022">
        <v>1299</v>
      </c>
      <c r="AG33" s="1023"/>
      <c r="AH33" s="1023"/>
      <c r="AI33" s="1023"/>
      <c r="AJ33" s="1024"/>
      <c r="AK33" s="967">
        <f>1491+272</f>
        <v>1763</v>
      </c>
      <c r="AL33" s="958"/>
      <c r="AM33" s="958"/>
      <c r="AN33" s="958"/>
      <c r="AO33" s="958"/>
      <c r="AP33" s="958">
        <f>23309+2065</f>
        <v>25374</v>
      </c>
      <c r="AQ33" s="958"/>
      <c r="AR33" s="958"/>
      <c r="AS33" s="958"/>
      <c r="AT33" s="958"/>
      <c r="AU33" s="958">
        <v>13448</v>
      </c>
      <c r="AV33" s="958"/>
      <c r="AW33" s="958"/>
      <c r="AX33" s="958"/>
      <c r="AY33" s="958"/>
      <c r="AZ33" s="1028" t="s">
        <v>569</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397</v>
      </c>
      <c r="C34" s="1018"/>
      <c r="D34" s="1018"/>
      <c r="E34" s="1018"/>
      <c r="F34" s="1018"/>
      <c r="G34" s="1018"/>
      <c r="H34" s="1018"/>
      <c r="I34" s="1018"/>
      <c r="J34" s="1018"/>
      <c r="K34" s="1018"/>
      <c r="L34" s="1018"/>
      <c r="M34" s="1018"/>
      <c r="N34" s="1018"/>
      <c r="O34" s="1018"/>
      <c r="P34" s="1019"/>
      <c r="Q34" s="1025">
        <v>1015</v>
      </c>
      <c r="R34" s="1026"/>
      <c r="S34" s="1026"/>
      <c r="T34" s="1026"/>
      <c r="U34" s="1026"/>
      <c r="V34" s="1026">
        <v>930</v>
      </c>
      <c r="W34" s="1026"/>
      <c r="X34" s="1026"/>
      <c r="Y34" s="1026"/>
      <c r="Z34" s="1026"/>
      <c r="AA34" s="1026">
        <v>86</v>
      </c>
      <c r="AB34" s="1026"/>
      <c r="AC34" s="1026"/>
      <c r="AD34" s="1026"/>
      <c r="AE34" s="1027"/>
      <c r="AF34" s="1022">
        <v>563</v>
      </c>
      <c r="AG34" s="1023"/>
      <c r="AH34" s="1023"/>
      <c r="AI34" s="1023"/>
      <c r="AJ34" s="1024"/>
      <c r="AK34" s="967">
        <f>680+50</f>
        <v>730</v>
      </c>
      <c r="AL34" s="958"/>
      <c r="AM34" s="958"/>
      <c r="AN34" s="958"/>
      <c r="AO34" s="958"/>
      <c r="AP34" s="958">
        <f>3750+306</f>
        <v>4056</v>
      </c>
      <c r="AQ34" s="958"/>
      <c r="AR34" s="958"/>
      <c r="AS34" s="958"/>
      <c r="AT34" s="958"/>
      <c r="AU34" s="958">
        <v>3525</v>
      </c>
      <c r="AV34" s="958"/>
      <c r="AW34" s="958"/>
      <c r="AX34" s="958"/>
      <c r="AY34" s="958"/>
      <c r="AZ34" s="1028" t="s">
        <v>569</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398</v>
      </c>
      <c r="C35" s="1018"/>
      <c r="D35" s="1018"/>
      <c r="E35" s="1018"/>
      <c r="F35" s="1018"/>
      <c r="G35" s="1018"/>
      <c r="H35" s="1018"/>
      <c r="I35" s="1018"/>
      <c r="J35" s="1018"/>
      <c r="K35" s="1018"/>
      <c r="L35" s="1018"/>
      <c r="M35" s="1018"/>
      <c r="N35" s="1018"/>
      <c r="O35" s="1018"/>
      <c r="P35" s="1019"/>
      <c r="Q35" s="1025">
        <v>63</v>
      </c>
      <c r="R35" s="1026"/>
      <c r="S35" s="1026"/>
      <c r="T35" s="1026"/>
      <c r="U35" s="1026"/>
      <c r="V35" s="1026">
        <v>59</v>
      </c>
      <c r="W35" s="1026"/>
      <c r="X35" s="1026"/>
      <c r="Y35" s="1026"/>
      <c r="Z35" s="1026"/>
      <c r="AA35" s="1026">
        <v>3</v>
      </c>
      <c r="AB35" s="1026"/>
      <c r="AC35" s="1026"/>
      <c r="AD35" s="1026"/>
      <c r="AE35" s="1027"/>
      <c r="AF35" s="1022">
        <v>43</v>
      </c>
      <c r="AG35" s="1023"/>
      <c r="AH35" s="1023"/>
      <c r="AI35" s="1023"/>
      <c r="AJ35" s="1024"/>
      <c r="AK35" s="967">
        <v>35</v>
      </c>
      <c r="AL35" s="958"/>
      <c r="AM35" s="958"/>
      <c r="AN35" s="958"/>
      <c r="AO35" s="958"/>
      <c r="AP35" s="958">
        <v>102</v>
      </c>
      <c r="AQ35" s="958"/>
      <c r="AR35" s="958"/>
      <c r="AS35" s="958"/>
      <c r="AT35" s="958"/>
      <c r="AU35" s="958">
        <v>102</v>
      </c>
      <c r="AV35" s="958"/>
      <c r="AW35" s="958"/>
      <c r="AX35" s="958"/>
      <c r="AY35" s="958"/>
      <c r="AZ35" s="1028" t="s">
        <v>569</v>
      </c>
      <c r="BA35" s="1028"/>
      <c r="BB35" s="1028"/>
      <c r="BC35" s="1028"/>
      <c r="BD35" s="1028"/>
      <c r="BE35" s="959" t="s">
        <v>394</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12348</v>
      </c>
      <c r="AG63" s="946"/>
      <c r="AH63" s="946"/>
      <c r="AI63" s="946"/>
      <c r="AJ63" s="1009"/>
      <c r="AK63" s="1010"/>
      <c r="AL63" s="950"/>
      <c r="AM63" s="950"/>
      <c r="AN63" s="950"/>
      <c r="AO63" s="950"/>
      <c r="AP63" s="946">
        <v>44136</v>
      </c>
      <c r="AQ63" s="946"/>
      <c r="AR63" s="946"/>
      <c r="AS63" s="946"/>
      <c r="AT63" s="946"/>
      <c r="AU63" s="946">
        <v>25219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403</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564</v>
      </c>
      <c r="C68" s="973"/>
      <c r="D68" s="973"/>
      <c r="E68" s="973"/>
      <c r="F68" s="973"/>
      <c r="G68" s="973"/>
      <c r="H68" s="973"/>
      <c r="I68" s="973"/>
      <c r="J68" s="973"/>
      <c r="K68" s="973"/>
      <c r="L68" s="973"/>
      <c r="M68" s="973"/>
      <c r="N68" s="973"/>
      <c r="O68" s="973"/>
      <c r="P68" s="974"/>
      <c r="Q68" s="975">
        <v>1103</v>
      </c>
      <c r="R68" s="969"/>
      <c r="S68" s="969"/>
      <c r="T68" s="969"/>
      <c r="U68" s="969"/>
      <c r="V68" s="969">
        <v>1100</v>
      </c>
      <c r="W68" s="969"/>
      <c r="X68" s="969"/>
      <c r="Y68" s="969"/>
      <c r="Z68" s="969"/>
      <c r="AA68" s="969">
        <v>3</v>
      </c>
      <c r="AB68" s="969"/>
      <c r="AC68" s="969"/>
      <c r="AD68" s="969"/>
      <c r="AE68" s="969"/>
      <c r="AF68" s="969">
        <v>3</v>
      </c>
      <c r="AG68" s="969"/>
      <c r="AH68" s="969"/>
      <c r="AI68" s="969"/>
      <c r="AJ68" s="969"/>
      <c r="AK68" s="969" t="s">
        <v>569</v>
      </c>
      <c r="AL68" s="969"/>
      <c r="AM68" s="969"/>
      <c r="AN68" s="969"/>
      <c r="AO68" s="969"/>
      <c r="AP68" s="969" t="s">
        <v>569</v>
      </c>
      <c r="AQ68" s="969"/>
      <c r="AR68" s="969"/>
      <c r="AS68" s="969"/>
      <c r="AT68" s="969"/>
      <c r="AU68" s="969" t="s">
        <v>569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565</v>
      </c>
      <c r="C69" s="962"/>
      <c r="D69" s="962"/>
      <c r="E69" s="962"/>
      <c r="F69" s="962"/>
      <c r="G69" s="962"/>
      <c r="H69" s="962"/>
      <c r="I69" s="962"/>
      <c r="J69" s="962"/>
      <c r="K69" s="962"/>
      <c r="L69" s="962"/>
      <c r="M69" s="962"/>
      <c r="N69" s="962"/>
      <c r="O69" s="962"/>
      <c r="P69" s="963"/>
      <c r="Q69" s="964">
        <v>83</v>
      </c>
      <c r="R69" s="958"/>
      <c r="S69" s="958"/>
      <c r="T69" s="958"/>
      <c r="U69" s="958"/>
      <c r="V69" s="958">
        <v>69</v>
      </c>
      <c r="W69" s="958"/>
      <c r="X69" s="958"/>
      <c r="Y69" s="958"/>
      <c r="Z69" s="958"/>
      <c r="AA69" s="958">
        <v>14</v>
      </c>
      <c r="AB69" s="958"/>
      <c r="AC69" s="958"/>
      <c r="AD69" s="958"/>
      <c r="AE69" s="958"/>
      <c r="AF69" s="958">
        <v>14</v>
      </c>
      <c r="AG69" s="958"/>
      <c r="AH69" s="958"/>
      <c r="AI69" s="958"/>
      <c r="AJ69" s="958"/>
      <c r="AK69" s="958" t="s">
        <v>569</v>
      </c>
      <c r="AL69" s="958"/>
      <c r="AM69" s="958"/>
      <c r="AN69" s="958"/>
      <c r="AO69" s="958"/>
      <c r="AP69" s="958" t="s">
        <v>569</v>
      </c>
      <c r="AQ69" s="958"/>
      <c r="AR69" s="958"/>
      <c r="AS69" s="958"/>
      <c r="AT69" s="958"/>
      <c r="AU69" s="958" t="s">
        <v>569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566</v>
      </c>
      <c r="C70" s="962"/>
      <c r="D70" s="962"/>
      <c r="E70" s="962"/>
      <c r="F70" s="962"/>
      <c r="G70" s="962"/>
      <c r="H70" s="962"/>
      <c r="I70" s="962"/>
      <c r="J70" s="962"/>
      <c r="K70" s="962"/>
      <c r="L70" s="962"/>
      <c r="M70" s="962"/>
      <c r="N70" s="962"/>
      <c r="O70" s="962"/>
      <c r="P70" s="963"/>
      <c r="Q70" s="964">
        <v>6431</v>
      </c>
      <c r="R70" s="958"/>
      <c r="S70" s="958"/>
      <c r="T70" s="958"/>
      <c r="U70" s="958"/>
      <c r="V70" s="958">
        <v>6234</v>
      </c>
      <c r="W70" s="958"/>
      <c r="X70" s="958"/>
      <c r="Y70" s="958"/>
      <c r="Z70" s="958"/>
      <c r="AA70" s="958">
        <v>197</v>
      </c>
      <c r="AB70" s="958"/>
      <c r="AC70" s="958"/>
      <c r="AD70" s="958"/>
      <c r="AE70" s="958"/>
      <c r="AF70" s="958">
        <v>197</v>
      </c>
      <c r="AG70" s="958"/>
      <c r="AH70" s="958"/>
      <c r="AI70" s="958"/>
      <c r="AJ70" s="958"/>
      <c r="AK70" s="958" t="s">
        <v>569</v>
      </c>
      <c r="AL70" s="958"/>
      <c r="AM70" s="958"/>
      <c r="AN70" s="958"/>
      <c r="AO70" s="958"/>
      <c r="AP70" s="958" t="s">
        <v>569</v>
      </c>
      <c r="AQ70" s="958"/>
      <c r="AR70" s="958"/>
      <c r="AS70" s="958"/>
      <c r="AT70" s="958"/>
      <c r="AU70" s="958" t="s">
        <v>569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561</v>
      </c>
      <c r="C71" s="962"/>
      <c r="D71" s="962"/>
      <c r="E71" s="962"/>
      <c r="F71" s="962"/>
      <c r="G71" s="962"/>
      <c r="H71" s="962"/>
      <c r="I71" s="962"/>
      <c r="J71" s="962"/>
      <c r="K71" s="962"/>
      <c r="L71" s="962"/>
      <c r="M71" s="962"/>
      <c r="N71" s="962"/>
      <c r="O71" s="962"/>
      <c r="P71" s="963"/>
      <c r="Q71" s="964">
        <v>24</v>
      </c>
      <c r="R71" s="958"/>
      <c r="S71" s="958"/>
      <c r="T71" s="958"/>
      <c r="U71" s="958"/>
      <c r="V71" s="958">
        <f>14+6</f>
        <v>20</v>
      </c>
      <c r="W71" s="958"/>
      <c r="X71" s="958"/>
      <c r="Y71" s="958"/>
      <c r="Z71" s="958"/>
      <c r="AA71" s="958">
        <v>3</v>
      </c>
      <c r="AB71" s="958"/>
      <c r="AC71" s="958"/>
      <c r="AD71" s="958"/>
      <c r="AE71" s="958"/>
      <c r="AF71" s="958">
        <v>3</v>
      </c>
      <c r="AG71" s="958"/>
      <c r="AH71" s="958"/>
      <c r="AI71" s="958"/>
      <c r="AJ71" s="958"/>
      <c r="AK71" s="958">
        <v>6</v>
      </c>
      <c r="AL71" s="958"/>
      <c r="AM71" s="958"/>
      <c r="AN71" s="958"/>
      <c r="AO71" s="958"/>
      <c r="AP71" s="958" t="s">
        <v>569</v>
      </c>
      <c r="AQ71" s="958"/>
      <c r="AR71" s="958"/>
      <c r="AS71" s="958"/>
      <c r="AT71" s="958"/>
      <c r="AU71" s="958" t="s">
        <v>569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562</v>
      </c>
      <c r="C72" s="962"/>
      <c r="D72" s="962"/>
      <c r="E72" s="962"/>
      <c r="F72" s="962"/>
      <c r="G72" s="962"/>
      <c r="H72" s="962"/>
      <c r="I72" s="962"/>
      <c r="J72" s="962"/>
      <c r="K72" s="962"/>
      <c r="L72" s="962"/>
      <c r="M72" s="962"/>
      <c r="N72" s="962"/>
      <c r="O72" s="962"/>
      <c r="P72" s="963"/>
      <c r="Q72" s="964">
        <v>139</v>
      </c>
      <c r="R72" s="958"/>
      <c r="S72" s="958"/>
      <c r="T72" s="958"/>
      <c r="U72" s="958"/>
      <c r="V72" s="958">
        <v>112</v>
      </c>
      <c r="W72" s="958"/>
      <c r="X72" s="958"/>
      <c r="Y72" s="958"/>
      <c r="Z72" s="958"/>
      <c r="AA72" s="958">
        <v>27</v>
      </c>
      <c r="AB72" s="958"/>
      <c r="AC72" s="958"/>
      <c r="AD72" s="958"/>
      <c r="AE72" s="958"/>
      <c r="AF72" s="958">
        <v>27</v>
      </c>
      <c r="AG72" s="958"/>
      <c r="AH72" s="958"/>
      <c r="AI72" s="958"/>
      <c r="AJ72" s="958"/>
      <c r="AK72" s="958" t="s">
        <v>569</v>
      </c>
      <c r="AL72" s="958"/>
      <c r="AM72" s="958"/>
      <c r="AN72" s="958"/>
      <c r="AO72" s="958"/>
      <c r="AP72" s="958">
        <v>61</v>
      </c>
      <c r="AQ72" s="958"/>
      <c r="AR72" s="958"/>
      <c r="AS72" s="958"/>
      <c r="AT72" s="958"/>
      <c r="AU72" s="958">
        <v>18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563</v>
      </c>
      <c r="C73" s="962"/>
      <c r="D73" s="962"/>
      <c r="E73" s="962"/>
      <c r="F73" s="962"/>
      <c r="G73" s="962"/>
      <c r="H73" s="962"/>
      <c r="I73" s="962"/>
      <c r="J73" s="962"/>
      <c r="K73" s="962"/>
      <c r="L73" s="962"/>
      <c r="M73" s="962"/>
      <c r="N73" s="962"/>
      <c r="O73" s="962"/>
      <c r="P73" s="963"/>
      <c r="Q73" s="964">
        <v>541</v>
      </c>
      <c r="R73" s="958"/>
      <c r="S73" s="958"/>
      <c r="T73" s="958"/>
      <c r="U73" s="958"/>
      <c r="V73" s="958">
        <v>484</v>
      </c>
      <c r="W73" s="958"/>
      <c r="X73" s="958"/>
      <c r="Y73" s="958"/>
      <c r="Z73" s="958"/>
      <c r="AA73" s="958">
        <v>57</v>
      </c>
      <c r="AB73" s="958"/>
      <c r="AC73" s="958"/>
      <c r="AD73" s="958"/>
      <c r="AE73" s="958"/>
      <c r="AF73" s="958">
        <v>57</v>
      </c>
      <c r="AG73" s="958"/>
      <c r="AH73" s="958"/>
      <c r="AI73" s="958"/>
      <c r="AJ73" s="958"/>
      <c r="AK73" s="958" t="s">
        <v>569</v>
      </c>
      <c r="AL73" s="958"/>
      <c r="AM73" s="958"/>
      <c r="AN73" s="958"/>
      <c r="AO73" s="958"/>
      <c r="AP73" s="958">
        <v>518</v>
      </c>
      <c r="AQ73" s="958"/>
      <c r="AR73" s="958"/>
      <c r="AS73" s="958"/>
      <c r="AT73" s="958"/>
      <c r="AU73" s="958">
        <v>55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567</v>
      </c>
      <c r="C74" s="962"/>
      <c r="D74" s="962"/>
      <c r="E74" s="962"/>
      <c r="F74" s="962"/>
      <c r="G74" s="962"/>
      <c r="H74" s="962"/>
      <c r="I74" s="962"/>
      <c r="J74" s="962"/>
      <c r="K74" s="962"/>
      <c r="L74" s="962"/>
      <c r="M74" s="962"/>
      <c r="N74" s="962"/>
      <c r="O74" s="962"/>
      <c r="P74" s="963"/>
      <c r="Q74" s="964">
        <v>406</v>
      </c>
      <c r="R74" s="958"/>
      <c r="S74" s="958"/>
      <c r="T74" s="958"/>
      <c r="U74" s="958"/>
      <c r="V74" s="958">
        <v>324</v>
      </c>
      <c r="W74" s="958"/>
      <c r="X74" s="958"/>
      <c r="Y74" s="958"/>
      <c r="Z74" s="958"/>
      <c r="AA74" s="958">
        <v>82</v>
      </c>
      <c r="AB74" s="958"/>
      <c r="AC74" s="958"/>
      <c r="AD74" s="958"/>
      <c r="AE74" s="958"/>
      <c r="AF74" s="958">
        <v>82</v>
      </c>
      <c r="AG74" s="958"/>
      <c r="AH74" s="958"/>
      <c r="AI74" s="958"/>
      <c r="AJ74" s="958"/>
      <c r="AK74" s="958" t="s">
        <v>569</v>
      </c>
      <c r="AL74" s="958"/>
      <c r="AM74" s="958"/>
      <c r="AN74" s="958"/>
      <c r="AO74" s="958"/>
      <c r="AP74" s="958" t="s">
        <v>569</v>
      </c>
      <c r="AQ74" s="958"/>
      <c r="AR74" s="958"/>
      <c r="AS74" s="958"/>
      <c r="AT74" s="958"/>
      <c r="AU74" s="958" t="s">
        <v>569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568</v>
      </c>
      <c r="C75" s="962"/>
      <c r="D75" s="962"/>
      <c r="E75" s="962"/>
      <c r="F75" s="962"/>
      <c r="G75" s="962"/>
      <c r="H75" s="962"/>
      <c r="I75" s="962"/>
      <c r="J75" s="962"/>
      <c r="K75" s="962"/>
      <c r="L75" s="962"/>
      <c r="M75" s="962"/>
      <c r="N75" s="962"/>
      <c r="O75" s="962"/>
      <c r="P75" s="963"/>
      <c r="Q75" s="965">
        <v>161934</v>
      </c>
      <c r="R75" s="966"/>
      <c r="S75" s="966"/>
      <c r="T75" s="966"/>
      <c r="U75" s="967"/>
      <c r="V75" s="968">
        <v>158460</v>
      </c>
      <c r="W75" s="966"/>
      <c r="X75" s="966"/>
      <c r="Y75" s="966"/>
      <c r="Z75" s="967"/>
      <c r="AA75" s="968">
        <v>3473</v>
      </c>
      <c r="AB75" s="966"/>
      <c r="AC75" s="966"/>
      <c r="AD75" s="966"/>
      <c r="AE75" s="967"/>
      <c r="AF75" s="968">
        <v>3473</v>
      </c>
      <c r="AG75" s="966"/>
      <c r="AH75" s="966"/>
      <c r="AI75" s="966"/>
      <c r="AJ75" s="967"/>
      <c r="AK75" s="968">
        <v>1726</v>
      </c>
      <c r="AL75" s="966"/>
      <c r="AM75" s="966"/>
      <c r="AN75" s="966"/>
      <c r="AO75" s="967"/>
      <c r="AP75" s="968" t="s">
        <v>569</v>
      </c>
      <c r="AQ75" s="966"/>
      <c r="AR75" s="966"/>
      <c r="AS75" s="966"/>
      <c r="AT75" s="967"/>
      <c r="AU75" s="968" t="s">
        <v>569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3856</v>
      </c>
      <c r="AG88" s="946"/>
      <c r="AH88" s="946"/>
      <c r="AI88" s="946"/>
      <c r="AJ88" s="946"/>
      <c r="AK88" s="950"/>
      <c r="AL88" s="950"/>
      <c r="AM88" s="950"/>
      <c r="AN88" s="950"/>
      <c r="AO88" s="950"/>
      <c r="AP88" s="946">
        <v>579</v>
      </c>
      <c r="AQ88" s="946"/>
      <c r="AR88" s="946"/>
      <c r="AS88" s="946"/>
      <c r="AT88" s="946"/>
      <c r="AU88" s="946">
        <v>73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310</v>
      </c>
      <c r="CS102" s="940"/>
      <c r="CT102" s="940"/>
      <c r="CU102" s="940"/>
      <c r="CV102" s="941"/>
      <c r="CW102" s="939">
        <v>225</v>
      </c>
      <c r="CX102" s="940"/>
      <c r="CY102" s="940"/>
      <c r="CZ102" s="940"/>
      <c r="DA102" s="941"/>
      <c r="DB102" s="939" t="s">
        <v>575</v>
      </c>
      <c r="DC102" s="940"/>
      <c r="DD102" s="940"/>
      <c r="DE102" s="940"/>
      <c r="DF102" s="941"/>
      <c r="DG102" s="939" t="s">
        <v>575</v>
      </c>
      <c r="DH102" s="940"/>
      <c r="DI102" s="940"/>
      <c r="DJ102" s="940"/>
      <c r="DK102" s="941"/>
      <c r="DL102" s="939">
        <v>2864</v>
      </c>
      <c r="DM102" s="940"/>
      <c r="DN102" s="940"/>
      <c r="DO102" s="940"/>
      <c r="DP102" s="941"/>
      <c r="DQ102" s="939">
        <v>435</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8309860</v>
      </c>
      <c r="AB110" s="876"/>
      <c r="AC110" s="876"/>
      <c r="AD110" s="876"/>
      <c r="AE110" s="877"/>
      <c r="AF110" s="878">
        <v>8747827</v>
      </c>
      <c r="AG110" s="876"/>
      <c r="AH110" s="876"/>
      <c r="AI110" s="876"/>
      <c r="AJ110" s="877"/>
      <c r="AK110" s="878">
        <v>8817676</v>
      </c>
      <c r="AL110" s="876"/>
      <c r="AM110" s="876"/>
      <c r="AN110" s="876"/>
      <c r="AO110" s="877"/>
      <c r="AP110" s="879">
        <v>27.7</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79798614</v>
      </c>
      <c r="BR110" s="829"/>
      <c r="BS110" s="829"/>
      <c r="BT110" s="829"/>
      <c r="BU110" s="829"/>
      <c r="BV110" s="829">
        <v>76827738</v>
      </c>
      <c r="BW110" s="829"/>
      <c r="BX110" s="829"/>
      <c r="BY110" s="829"/>
      <c r="BZ110" s="829"/>
      <c r="CA110" s="829">
        <v>71859434</v>
      </c>
      <c r="CB110" s="829"/>
      <c r="CC110" s="829"/>
      <c r="CD110" s="829"/>
      <c r="CE110" s="829"/>
      <c r="CF110" s="853">
        <v>225.9</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861010</v>
      </c>
      <c r="BR111" s="804"/>
      <c r="BS111" s="804"/>
      <c r="BT111" s="804"/>
      <c r="BU111" s="804"/>
      <c r="BV111" s="804">
        <v>781210</v>
      </c>
      <c r="BW111" s="804"/>
      <c r="BX111" s="804"/>
      <c r="BY111" s="804"/>
      <c r="BZ111" s="804"/>
      <c r="CA111" s="804">
        <v>780000</v>
      </c>
      <c r="CB111" s="804"/>
      <c r="CC111" s="804"/>
      <c r="CD111" s="804"/>
      <c r="CE111" s="804"/>
      <c r="CF111" s="862">
        <v>2.5</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26779</v>
      </c>
      <c r="AB112" s="767"/>
      <c r="AC112" s="767"/>
      <c r="AD112" s="767"/>
      <c r="AE112" s="768"/>
      <c r="AF112" s="769">
        <v>26779</v>
      </c>
      <c r="AG112" s="767"/>
      <c r="AH112" s="767"/>
      <c r="AI112" s="767"/>
      <c r="AJ112" s="768"/>
      <c r="AK112" s="769">
        <v>26779</v>
      </c>
      <c r="AL112" s="767"/>
      <c r="AM112" s="767"/>
      <c r="AN112" s="767"/>
      <c r="AO112" s="768"/>
      <c r="AP112" s="811">
        <v>0.1</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27472465</v>
      </c>
      <c r="BR112" s="804"/>
      <c r="BS112" s="804"/>
      <c r="BT112" s="804"/>
      <c r="BU112" s="804"/>
      <c r="BV112" s="804">
        <v>26218076</v>
      </c>
      <c r="BW112" s="804"/>
      <c r="BX112" s="804"/>
      <c r="BY112" s="804"/>
      <c r="BZ112" s="804"/>
      <c r="CA112" s="804">
        <v>25218783</v>
      </c>
      <c r="CB112" s="804"/>
      <c r="CC112" s="804"/>
      <c r="CD112" s="804"/>
      <c r="CE112" s="804"/>
      <c r="CF112" s="862">
        <v>79.3</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3198235</v>
      </c>
      <c r="AB113" s="906"/>
      <c r="AC113" s="906"/>
      <c r="AD113" s="906"/>
      <c r="AE113" s="907"/>
      <c r="AF113" s="908">
        <v>3164417</v>
      </c>
      <c r="AG113" s="906"/>
      <c r="AH113" s="906"/>
      <c r="AI113" s="906"/>
      <c r="AJ113" s="907"/>
      <c r="AK113" s="908">
        <v>3147905</v>
      </c>
      <c r="AL113" s="906"/>
      <c r="AM113" s="906"/>
      <c r="AN113" s="906"/>
      <c r="AO113" s="907"/>
      <c r="AP113" s="909">
        <v>9.9</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55972</v>
      </c>
      <c r="BR113" s="804"/>
      <c r="BS113" s="804"/>
      <c r="BT113" s="804"/>
      <c r="BU113" s="804"/>
      <c r="BV113" s="804">
        <v>72372</v>
      </c>
      <c r="BW113" s="804"/>
      <c r="BX113" s="804"/>
      <c r="BY113" s="804"/>
      <c r="BZ113" s="804"/>
      <c r="CA113" s="804">
        <v>72820</v>
      </c>
      <c r="CB113" s="804"/>
      <c r="CC113" s="804"/>
      <c r="CD113" s="804"/>
      <c r="CE113" s="804"/>
      <c r="CF113" s="862">
        <v>0.2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21662</v>
      </c>
      <c r="AB114" s="767"/>
      <c r="AC114" s="767"/>
      <c r="AD114" s="767"/>
      <c r="AE114" s="768"/>
      <c r="AF114" s="769">
        <v>10899</v>
      </c>
      <c r="AG114" s="767"/>
      <c r="AH114" s="767"/>
      <c r="AI114" s="767"/>
      <c r="AJ114" s="768"/>
      <c r="AK114" s="769">
        <v>13393</v>
      </c>
      <c r="AL114" s="767"/>
      <c r="AM114" s="767"/>
      <c r="AN114" s="767"/>
      <c r="AO114" s="768"/>
      <c r="AP114" s="811">
        <v>0</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9490422</v>
      </c>
      <c r="BR114" s="804"/>
      <c r="BS114" s="804"/>
      <c r="BT114" s="804"/>
      <c r="BU114" s="804"/>
      <c r="BV114" s="804">
        <v>9357695</v>
      </c>
      <c r="BW114" s="804"/>
      <c r="BX114" s="804"/>
      <c r="BY114" s="804"/>
      <c r="BZ114" s="804"/>
      <c r="CA114" s="804">
        <v>9287246</v>
      </c>
      <c r="CB114" s="804"/>
      <c r="CC114" s="804"/>
      <c r="CD114" s="804"/>
      <c r="CE114" s="804"/>
      <c r="CF114" s="862">
        <v>29.2</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5105</v>
      </c>
      <c r="AB115" s="906"/>
      <c r="AC115" s="906"/>
      <c r="AD115" s="906"/>
      <c r="AE115" s="907"/>
      <c r="AF115" s="908">
        <v>3075</v>
      </c>
      <c r="AG115" s="906"/>
      <c r="AH115" s="906"/>
      <c r="AI115" s="906"/>
      <c r="AJ115" s="907"/>
      <c r="AK115" s="908">
        <v>1250</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v>433551</v>
      </c>
      <c r="BR115" s="804"/>
      <c r="BS115" s="804"/>
      <c r="BT115" s="804"/>
      <c r="BU115" s="804"/>
      <c r="BV115" s="804">
        <v>468462</v>
      </c>
      <c r="BW115" s="804"/>
      <c r="BX115" s="804"/>
      <c r="BY115" s="804"/>
      <c r="BZ115" s="804"/>
      <c r="CA115" s="804">
        <v>435254</v>
      </c>
      <c r="CB115" s="804"/>
      <c r="CC115" s="804"/>
      <c r="CD115" s="804"/>
      <c r="CE115" s="804"/>
      <c r="CF115" s="862">
        <v>1.4</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112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3010</v>
      </c>
      <c r="DH116" s="767"/>
      <c r="DI116" s="767"/>
      <c r="DJ116" s="767"/>
      <c r="DK116" s="768"/>
      <c r="DL116" s="769">
        <v>1210</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11561753</v>
      </c>
      <c r="AB117" s="890"/>
      <c r="AC117" s="890"/>
      <c r="AD117" s="890"/>
      <c r="AE117" s="891"/>
      <c r="AF117" s="892">
        <v>11952997</v>
      </c>
      <c r="AG117" s="890"/>
      <c r="AH117" s="890"/>
      <c r="AI117" s="890"/>
      <c r="AJ117" s="891"/>
      <c r="AK117" s="892">
        <v>12007003</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445</v>
      </c>
      <c r="BP119" s="865"/>
      <c r="BQ119" s="866">
        <v>118112034</v>
      </c>
      <c r="BR119" s="832"/>
      <c r="BS119" s="832"/>
      <c r="BT119" s="832"/>
      <c r="BU119" s="832"/>
      <c r="BV119" s="832">
        <v>113725553</v>
      </c>
      <c r="BW119" s="832"/>
      <c r="BX119" s="832"/>
      <c r="BY119" s="832"/>
      <c r="BZ119" s="832"/>
      <c r="CA119" s="832">
        <v>107653537</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858000</v>
      </c>
      <c r="DH119" s="751"/>
      <c r="DI119" s="751"/>
      <c r="DJ119" s="751"/>
      <c r="DK119" s="752"/>
      <c r="DL119" s="753">
        <v>780000</v>
      </c>
      <c r="DM119" s="751"/>
      <c r="DN119" s="751"/>
      <c r="DO119" s="751"/>
      <c r="DP119" s="752"/>
      <c r="DQ119" s="753">
        <v>780000</v>
      </c>
      <c r="DR119" s="751"/>
      <c r="DS119" s="751"/>
      <c r="DT119" s="751"/>
      <c r="DU119" s="752"/>
      <c r="DV119" s="835">
        <v>2.5</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15400500</v>
      </c>
      <c r="BR120" s="829"/>
      <c r="BS120" s="829"/>
      <c r="BT120" s="829"/>
      <c r="BU120" s="829"/>
      <c r="BV120" s="829">
        <v>16210505</v>
      </c>
      <c r="BW120" s="829"/>
      <c r="BX120" s="829"/>
      <c r="BY120" s="829"/>
      <c r="BZ120" s="829"/>
      <c r="CA120" s="829">
        <v>15601107</v>
      </c>
      <c r="CB120" s="829"/>
      <c r="CC120" s="829"/>
      <c r="CD120" s="829"/>
      <c r="CE120" s="829"/>
      <c r="CF120" s="853">
        <v>49.1</v>
      </c>
      <c r="CG120" s="854"/>
      <c r="CH120" s="854"/>
      <c r="CI120" s="854"/>
      <c r="CJ120" s="854"/>
      <c r="CK120" s="855" t="s">
        <v>449</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14983596</v>
      </c>
      <c r="DH120" s="829"/>
      <c r="DI120" s="829"/>
      <c r="DJ120" s="829"/>
      <c r="DK120" s="829"/>
      <c r="DL120" s="829">
        <v>14139212</v>
      </c>
      <c r="DM120" s="829"/>
      <c r="DN120" s="829"/>
      <c r="DO120" s="829"/>
      <c r="DP120" s="829"/>
      <c r="DQ120" s="829">
        <v>13448239</v>
      </c>
      <c r="DR120" s="829"/>
      <c r="DS120" s="829"/>
      <c r="DT120" s="829"/>
      <c r="DU120" s="829"/>
      <c r="DV120" s="830">
        <v>42.3</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6457357</v>
      </c>
      <c r="BR121" s="804"/>
      <c r="BS121" s="804"/>
      <c r="BT121" s="804"/>
      <c r="BU121" s="804"/>
      <c r="BV121" s="804">
        <v>6285493</v>
      </c>
      <c r="BW121" s="804"/>
      <c r="BX121" s="804"/>
      <c r="BY121" s="804"/>
      <c r="BZ121" s="804"/>
      <c r="CA121" s="804">
        <v>3628986</v>
      </c>
      <c r="CB121" s="804"/>
      <c r="CC121" s="804"/>
      <c r="CD121" s="804"/>
      <c r="CE121" s="804"/>
      <c r="CF121" s="862">
        <v>11.4</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8138874</v>
      </c>
      <c r="DH121" s="804"/>
      <c r="DI121" s="804"/>
      <c r="DJ121" s="804"/>
      <c r="DK121" s="804"/>
      <c r="DL121" s="804">
        <v>8165179</v>
      </c>
      <c r="DM121" s="804"/>
      <c r="DN121" s="804"/>
      <c r="DO121" s="804"/>
      <c r="DP121" s="804"/>
      <c r="DQ121" s="804">
        <v>7941084</v>
      </c>
      <c r="DR121" s="804"/>
      <c r="DS121" s="804"/>
      <c r="DT121" s="804"/>
      <c r="DU121" s="804"/>
      <c r="DV121" s="781">
        <v>25</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81946173</v>
      </c>
      <c r="BR122" s="832"/>
      <c r="BS122" s="832"/>
      <c r="BT122" s="832"/>
      <c r="BU122" s="832"/>
      <c r="BV122" s="832">
        <v>78403871</v>
      </c>
      <c r="BW122" s="832"/>
      <c r="BX122" s="832"/>
      <c r="BY122" s="832"/>
      <c r="BZ122" s="832"/>
      <c r="CA122" s="832">
        <v>74676460</v>
      </c>
      <c r="CB122" s="832"/>
      <c r="CC122" s="832"/>
      <c r="CD122" s="832"/>
      <c r="CE122" s="832"/>
      <c r="CF122" s="833">
        <v>234.8</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3902770</v>
      </c>
      <c r="DH122" s="804"/>
      <c r="DI122" s="804"/>
      <c r="DJ122" s="804"/>
      <c r="DK122" s="804"/>
      <c r="DL122" s="804">
        <v>3559695</v>
      </c>
      <c r="DM122" s="804"/>
      <c r="DN122" s="804"/>
      <c r="DO122" s="804"/>
      <c r="DP122" s="804"/>
      <c r="DQ122" s="804">
        <v>3524621</v>
      </c>
      <c r="DR122" s="804"/>
      <c r="DS122" s="804"/>
      <c r="DT122" s="804"/>
      <c r="DU122" s="804"/>
      <c r="DV122" s="781">
        <v>11.1</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3041</v>
      </c>
      <c r="AB123" s="767"/>
      <c r="AC123" s="767"/>
      <c r="AD123" s="767"/>
      <c r="AE123" s="768"/>
      <c r="AF123" s="769">
        <v>3021</v>
      </c>
      <c r="AG123" s="767"/>
      <c r="AH123" s="767"/>
      <c r="AI123" s="767"/>
      <c r="AJ123" s="768"/>
      <c r="AK123" s="769">
        <v>1200</v>
      </c>
      <c r="AL123" s="767"/>
      <c r="AM123" s="767"/>
      <c r="AN123" s="767"/>
      <c r="AO123" s="768"/>
      <c r="AP123" s="811">
        <v>0</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453</v>
      </c>
      <c r="BP123" s="865"/>
      <c r="BQ123" s="819">
        <v>103804030</v>
      </c>
      <c r="BR123" s="820"/>
      <c r="BS123" s="820"/>
      <c r="BT123" s="820"/>
      <c r="BU123" s="820"/>
      <c r="BV123" s="820">
        <v>100899869</v>
      </c>
      <c r="BW123" s="820"/>
      <c r="BX123" s="820"/>
      <c r="BY123" s="820"/>
      <c r="BZ123" s="820"/>
      <c r="CA123" s="820">
        <v>93906553</v>
      </c>
      <c r="CB123" s="820"/>
      <c r="CC123" s="820"/>
      <c r="CD123" s="820"/>
      <c r="CE123" s="820"/>
      <c r="CF123" s="735"/>
      <c r="CG123" s="736"/>
      <c r="CH123" s="736"/>
      <c r="CI123" s="736"/>
      <c r="CJ123" s="821"/>
      <c r="CK123" s="856"/>
      <c r="CL123" s="842"/>
      <c r="CM123" s="842"/>
      <c r="CN123" s="842"/>
      <c r="CO123" s="843"/>
      <c r="CP123" s="822" t="s">
        <v>395</v>
      </c>
      <c r="CQ123" s="823"/>
      <c r="CR123" s="823"/>
      <c r="CS123" s="823"/>
      <c r="CT123" s="823"/>
      <c r="CU123" s="823"/>
      <c r="CV123" s="823"/>
      <c r="CW123" s="823"/>
      <c r="CX123" s="823"/>
      <c r="CY123" s="823"/>
      <c r="CZ123" s="823"/>
      <c r="DA123" s="823"/>
      <c r="DB123" s="823"/>
      <c r="DC123" s="823"/>
      <c r="DD123" s="823"/>
      <c r="DE123" s="823"/>
      <c r="DF123" s="824"/>
      <c r="DG123" s="766">
        <v>330587</v>
      </c>
      <c r="DH123" s="767"/>
      <c r="DI123" s="767"/>
      <c r="DJ123" s="767"/>
      <c r="DK123" s="768"/>
      <c r="DL123" s="769">
        <v>244097</v>
      </c>
      <c r="DM123" s="767"/>
      <c r="DN123" s="767"/>
      <c r="DO123" s="767"/>
      <c r="DP123" s="768"/>
      <c r="DQ123" s="769">
        <v>203337</v>
      </c>
      <c r="DR123" s="767"/>
      <c r="DS123" s="767"/>
      <c r="DT123" s="767"/>
      <c r="DU123" s="768"/>
      <c r="DV123" s="811">
        <v>0.6</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44.8</v>
      </c>
      <c r="BR124" s="818"/>
      <c r="BS124" s="818"/>
      <c r="BT124" s="818"/>
      <c r="BU124" s="818"/>
      <c r="BV124" s="818">
        <v>40.799999999999997</v>
      </c>
      <c r="BW124" s="818"/>
      <c r="BX124" s="818"/>
      <c r="BY124" s="818"/>
      <c r="BZ124" s="818"/>
      <c r="CA124" s="818">
        <v>43.2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116638</v>
      </c>
      <c r="DH124" s="751"/>
      <c r="DI124" s="751"/>
      <c r="DJ124" s="751"/>
      <c r="DK124" s="752"/>
      <c r="DL124" s="753">
        <v>109893</v>
      </c>
      <c r="DM124" s="751"/>
      <c r="DN124" s="751"/>
      <c r="DO124" s="751"/>
      <c r="DP124" s="752"/>
      <c r="DQ124" s="753">
        <v>101502</v>
      </c>
      <c r="DR124" s="751"/>
      <c r="DS124" s="751"/>
      <c r="DT124" s="751"/>
      <c r="DU124" s="752"/>
      <c r="DV124" s="835">
        <v>0.3</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2000</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64</v>
      </c>
      <c r="AB127" s="767"/>
      <c r="AC127" s="767"/>
      <c r="AD127" s="767"/>
      <c r="AE127" s="768"/>
      <c r="AF127" s="769">
        <v>54</v>
      </c>
      <c r="AG127" s="767"/>
      <c r="AH127" s="767"/>
      <c r="AI127" s="767"/>
      <c r="AJ127" s="768"/>
      <c r="AK127" s="769">
        <v>50</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943379</v>
      </c>
      <c r="AB128" s="788"/>
      <c r="AC128" s="788"/>
      <c r="AD128" s="788"/>
      <c r="AE128" s="789"/>
      <c r="AF128" s="790">
        <v>922152</v>
      </c>
      <c r="AG128" s="788"/>
      <c r="AH128" s="788"/>
      <c r="AI128" s="788"/>
      <c r="AJ128" s="789"/>
      <c r="AK128" s="790">
        <v>933572</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11.45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v>433551</v>
      </c>
      <c r="DH128" s="778"/>
      <c r="DI128" s="778"/>
      <c r="DJ128" s="778"/>
      <c r="DK128" s="778"/>
      <c r="DL128" s="778">
        <v>468462</v>
      </c>
      <c r="DM128" s="778"/>
      <c r="DN128" s="778"/>
      <c r="DO128" s="778"/>
      <c r="DP128" s="778"/>
      <c r="DQ128" s="778">
        <v>435254</v>
      </c>
      <c r="DR128" s="778"/>
      <c r="DS128" s="778"/>
      <c r="DT128" s="778"/>
      <c r="DU128" s="778"/>
      <c r="DV128" s="779">
        <v>1.4</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40408718</v>
      </c>
      <c r="AB129" s="767"/>
      <c r="AC129" s="767"/>
      <c r="AD129" s="767"/>
      <c r="AE129" s="768"/>
      <c r="AF129" s="769">
        <v>39939891</v>
      </c>
      <c r="AG129" s="767"/>
      <c r="AH129" s="767"/>
      <c r="AI129" s="767"/>
      <c r="AJ129" s="768"/>
      <c r="AK129" s="769">
        <v>40361444</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16.45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8474147</v>
      </c>
      <c r="AB130" s="767"/>
      <c r="AC130" s="767"/>
      <c r="AD130" s="767"/>
      <c r="AE130" s="768"/>
      <c r="AF130" s="769">
        <v>8564479</v>
      </c>
      <c r="AG130" s="767"/>
      <c r="AH130" s="767"/>
      <c r="AI130" s="767"/>
      <c r="AJ130" s="768"/>
      <c r="AK130" s="769">
        <v>8557478</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7.4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31934571</v>
      </c>
      <c r="AB131" s="751"/>
      <c r="AC131" s="751"/>
      <c r="AD131" s="751"/>
      <c r="AE131" s="752"/>
      <c r="AF131" s="753">
        <v>31375412</v>
      </c>
      <c r="AG131" s="751"/>
      <c r="AH131" s="751"/>
      <c r="AI131" s="751"/>
      <c r="AJ131" s="752"/>
      <c r="AK131" s="753">
        <v>31803966</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43.2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6.7144380930000001</v>
      </c>
      <c r="AB132" s="732"/>
      <c r="AC132" s="732"/>
      <c r="AD132" s="732"/>
      <c r="AE132" s="733"/>
      <c r="AF132" s="734">
        <v>7.8608246770000001</v>
      </c>
      <c r="AG132" s="732"/>
      <c r="AH132" s="732"/>
      <c r="AI132" s="732"/>
      <c r="AJ132" s="733"/>
      <c r="AK132" s="734">
        <v>7.910816713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6.1</v>
      </c>
      <c r="AB133" s="711"/>
      <c r="AC133" s="711"/>
      <c r="AD133" s="711"/>
      <c r="AE133" s="712"/>
      <c r="AF133" s="710">
        <v>6.7</v>
      </c>
      <c r="AG133" s="711"/>
      <c r="AH133" s="711"/>
      <c r="AI133" s="711"/>
      <c r="AJ133" s="712"/>
      <c r="AK133" s="710">
        <v>7.4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vHnfNbAFXoE4ed5c5li14a+yB3bDPzqHfu54cz+pgJCAApLWTwYSNulroZ+Hdfd41iSv/FRNue/qj7XXvbL8Q==" saltValue="NrydCSDvyM02sXSVoIEw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TKpw0A3wrSQCsGFaBRckd/3U3y9u96rCoHYPBU/KDYZZuDJmqks1hiGYUiVLO0r+hntVpaZmtDPMsStUvDXqBw==" saltValue="ktbhbvqxH6TpX/utHFFb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XS3Yj+1c9vU4oXcSlAhUMXFe+1lPhT1bla/Mrz24WrimYrvTai4iJZ68S63NzLZqsR0XQGIXhrlE46N5hZ/Zg==" saltValue="wjed6DQBW5bfaj3fel/L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8" t="s">
        <v>482</v>
      </c>
      <c r="AP7" s="265"/>
      <c r="AQ7" s="266" t="s">
        <v>483</v>
      </c>
      <c r="AR7" s="267"/>
    </row>
    <row r="8" spans="1:46" x14ac:dyDescent="0.15">
      <c r="A8" s="259"/>
      <c r="AK8" s="268"/>
      <c r="AL8" s="269"/>
      <c r="AM8" s="269"/>
      <c r="AN8" s="270"/>
      <c r="AO8" s="1109"/>
      <c r="AP8" s="271" t="s">
        <v>484</v>
      </c>
      <c r="AQ8" s="272" t="s">
        <v>485</v>
      </c>
      <c r="AR8" s="273" t="s">
        <v>486</v>
      </c>
    </row>
    <row r="9" spans="1:46" x14ac:dyDescent="0.15">
      <c r="A9" s="259"/>
      <c r="AK9" s="1120" t="s">
        <v>487</v>
      </c>
      <c r="AL9" s="1121"/>
      <c r="AM9" s="1121"/>
      <c r="AN9" s="1122"/>
      <c r="AO9" s="274">
        <v>10689491</v>
      </c>
      <c r="AP9" s="274">
        <v>90061</v>
      </c>
      <c r="AQ9" s="275">
        <v>75670</v>
      </c>
      <c r="AR9" s="276">
        <v>19</v>
      </c>
    </row>
    <row r="10" spans="1:46" ht="13.5" customHeight="1" x14ac:dyDescent="0.15">
      <c r="A10" s="259"/>
      <c r="AK10" s="1120" t="s">
        <v>488</v>
      </c>
      <c r="AL10" s="1121"/>
      <c r="AM10" s="1121"/>
      <c r="AN10" s="1122"/>
      <c r="AO10" s="277">
        <v>5613</v>
      </c>
      <c r="AP10" s="277">
        <v>47</v>
      </c>
      <c r="AQ10" s="278">
        <v>7715</v>
      </c>
      <c r="AR10" s="279">
        <v>-99.4</v>
      </c>
    </row>
    <row r="11" spans="1:46" ht="13.5" customHeight="1" x14ac:dyDescent="0.15">
      <c r="A11" s="259"/>
      <c r="AK11" s="1120" t="s">
        <v>489</v>
      </c>
      <c r="AL11" s="1121"/>
      <c r="AM11" s="1121"/>
      <c r="AN11" s="1122"/>
      <c r="AO11" s="277">
        <v>461557</v>
      </c>
      <c r="AP11" s="277">
        <v>3889</v>
      </c>
      <c r="AQ11" s="278">
        <v>1638</v>
      </c>
      <c r="AR11" s="279">
        <v>137.4</v>
      </c>
    </row>
    <row r="12" spans="1:46" ht="13.5" customHeight="1" x14ac:dyDescent="0.15">
      <c r="A12" s="259"/>
      <c r="AK12" s="1120" t="s">
        <v>490</v>
      </c>
      <c r="AL12" s="1121"/>
      <c r="AM12" s="1121"/>
      <c r="AN12" s="1122"/>
      <c r="AO12" s="277" t="s">
        <v>491</v>
      </c>
      <c r="AP12" s="277" t="s">
        <v>491</v>
      </c>
      <c r="AQ12" s="278">
        <v>17</v>
      </c>
      <c r="AR12" s="279" t="s">
        <v>491</v>
      </c>
    </row>
    <row r="13" spans="1:46" ht="13.5" customHeight="1" x14ac:dyDescent="0.15">
      <c r="A13" s="259"/>
      <c r="AK13" s="1120" t="s">
        <v>492</v>
      </c>
      <c r="AL13" s="1121"/>
      <c r="AM13" s="1121"/>
      <c r="AN13" s="1122"/>
      <c r="AO13" s="277">
        <v>518037</v>
      </c>
      <c r="AP13" s="277">
        <v>4365</v>
      </c>
      <c r="AQ13" s="278">
        <v>2355</v>
      </c>
      <c r="AR13" s="279">
        <v>85.4</v>
      </c>
    </row>
    <row r="14" spans="1:46" ht="13.5" customHeight="1" x14ac:dyDescent="0.15">
      <c r="A14" s="259"/>
      <c r="AK14" s="1120" t="s">
        <v>493</v>
      </c>
      <c r="AL14" s="1121"/>
      <c r="AM14" s="1121"/>
      <c r="AN14" s="1122"/>
      <c r="AO14" s="277">
        <v>230011</v>
      </c>
      <c r="AP14" s="277">
        <v>1938</v>
      </c>
      <c r="AQ14" s="278">
        <v>2187</v>
      </c>
      <c r="AR14" s="279">
        <v>-11.4</v>
      </c>
    </row>
    <row r="15" spans="1:46" ht="13.5" customHeight="1" x14ac:dyDescent="0.15">
      <c r="A15" s="259"/>
      <c r="AK15" s="1123" t="s">
        <v>494</v>
      </c>
      <c r="AL15" s="1124"/>
      <c r="AM15" s="1124"/>
      <c r="AN15" s="1125"/>
      <c r="AO15" s="277">
        <v>-796894</v>
      </c>
      <c r="AP15" s="277">
        <v>-6714</v>
      </c>
      <c r="AQ15" s="278">
        <v>-4208</v>
      </c>
      <c r="AR15" s="279">
        <v>59.6</v>
      </c>
    </row>
    <row r="16" spans="1:46" x14ac:dyDescent="0.15">
      <c r="A16" s="259"/>
      <c r="AK16" s="1123" t="s">
        <v>177</v>
      </c>
      <c r="AL16" s="1124"/>
      <c r="AM16" s="1124"/>
      <c r="AN16" s="1125"/>
      <c r="AO16" s="277">
        <v>11107815</v>
      </c>
      <c r="AP16" s="277">
        <v>93585</v>
      </c>
      <c r="AQ16" s="278">
        <v>85373</v>
      </c>
      <c r="AR16" s="279">
        <v>9.6</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6" t="s">
        <v>499</v>
      </c>
      <c r="AL21" s="1127"/>
      <c r="AM21" s="1127"/>
      <c r="AN21" s="1128"/>
      <c r="AO21" s="289">
        <v>9.41</v>
      </c>
      <c r="AP21" s="290">
        <v>7.99</v>
      </c>
      <c r="AQ21" s="291">
        <v>1.42</v>
      </c>
      <c r="AS21" s="292"/>
      <c r="AT21" s="288"/>
    </row>
    <row r="22" spans="1:46" s="260" customFormat="1" x14ac:dyDescent="0.15">
      <c r="A22" s="288"/>
      <c r="AK22" s="1126" t="s">
        <v>500</v>
      </c>
      <c r="AL22" s="1127"/>
      <c r="AM22" s="1127"/>
      <c r="AN22" s="1128"/>
      <c r="AO22" s="293">
        <v>100.4</v>
      </c>
      <c r="AP22" s="294">
        <v>97.8</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9" t="s">
        <v>501</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8" t="s">
        <v>482</v>
      </c>
      <c r="AP30" s="265"/>
      <c r="AQ30" s="266" t="s">
        <v>483</v>
      </c>
      <c r="AR30" s="267"/>
    </row>
    <row r="31" spans="1:46" x14ac:dyDescent="0.15">
      <c r="A31" s="259"/>
      <c r="AK31" s="268"/>
      <c r="AL31" s="269"/>
      <c r="AM31" s="269"/>
      <c r="AN31" s="270"/>
      <c r="AO31" s="1109"/>
      <c r="AP31" s="271" t="s">
        <v>484</v>
      </c>
      <c r="AQ31" s="272" t="s">
        <v>485</v>
      </c>
      <c r="AR31" s="273" t="s">
        <v>486</v>
      </c>
    </row>
    <row r="32" spans="1:46" ht="27" customHeight="1" x14ac:dyDescent="0.15">
      <c r="A32" s="259"/>
      <c r="AK32" s="1110" t="s">
        <v>504</v>
      </c>
      <c r="AL32" s="1111"/>
      <c r="AM32" s="1111"/>
      <c r="AN32" s="1112"/>
      <c r="AO32" s="303">
        <v>8817676</v>
      </c>
      <c r="AP32" s="303">
        <v>74290</v>
      </c>
      <c r="AQ32" s="304">
        <v>58230</v>
      </c>
      <c r="AR32" s="305">
        <v>27.6</v>
      </c>
    </row>
    <row r="33" spans="1:46" ht="13.5" customHeight="1" x14ac:dyDescent="0.15">
      <c r="A33" s="259"/>
      <c r="AK33" s="1110" t="s">
        <v>505</v>
      </c>
      <c r="AL33" s="1111"/>
      <c r="AM33" s="1111"/>
      <c r="AN33" s="1112"/>
      <c r="AO33" s="303" t="s">
        <v>491</v>
      </c>
      <c r="AP33" s="303" t="s">
        <v>491</v>
      </c>
      <c r="AQ33" s="304" t="s">
        <v>491</v>
      </c>
      <c r="AR33" s="305" t="s">
        <v>491</v>
      </c>
    </row>
    <row r="34" spans="1:46" ht="27" customHeight="1" x14ac:dyDescent="0.15">
      <c r="A34" s="259"/>
      <c r="AK34" s="1110" t="s">
        <v>506</v>
      </c>
      <c r="AL34" s="1111"/>
      <c r="AM34" s="1111"/>
      <c r="AN34" s="1112"/>
      <c r="AO34" s="303">
        <v>26779</v>
      </c>
      <c r="AP34" s="303">
        <v>226</v>
      </c>
      <c r="AQ34" s="304">
        <v>23</v>
      </c>
      <c r="AR34" s="305">
        <v>882.6</v>
      </c>
    </row>
    <row r="35" spans="1:46" ht="27" customHeight="1" x14ac:dyDescent="0.15">
      <c r="A35" s="259"/>
      <c r="AK35" s="1110" t="s">
        <v>507</v>
      </c>
      <c r="AL35" s="1111"/>
      <c r="AM35" s="1111"/>
      <c r="AN35" s="1112"/>
      <c r="AO35" s="303">
        <v>3147905</v>
      </c>
      <c r="AP35" s="303">
        <v>26522</v>
      </c>
      <c r="AQ35" s="304">
        <v>14509</v>
      </c>
      <c r="AR35" s="305">
        <v>82.8</v>
      </c>
    </row>
    <row r="36" spans="1:46" ht="27" customHeight="1" x14ac:dyDescent="0.15">
      <c r="A36" s="259"/>
      <c r="AK36" s="1110" t="s">
        <v>508</v>
      </c>
      <c r="AL36" s="1111"/>
      <c r="AM36" s="1111"/>
      <c r="AN36" s="1112"/>
      <c r="AO36" s="303">
        <v>13393</v>
      </c>
      <c r="AP36" s="303">
        <v>113</v>
      </c>
      <c r="AQ36" s="304">
        <v>975</v>
      </c>
      <c r="AR36" s="305">
        <v>-88.4</v>
      </c>
    </row>
    <row r="37" spans="1:46" ht="13.5" customHeight="1" x14ac:dyDescent="0.15">
      <c r="A37" s="259"/>
      <c r="AK37" s="1110" t="s">
        <v>509</v>
      </c>
      <c r="AL37" s="1111"/>
      <c r="AM37" s="1111"/>
      <c r="AN37" s="1112"/>
      <c r="AO37" s="303">
        <v>1250</v>
      </c>
      <c r="AP37" s="303">
        <v>11</v>
      </c>
      <c r="AQ37" s="304">
        <v>408</v>
      </c>
      <c r="AR37" s="305">
        <v>-97.3</v>
      </c>
    </row>
    <row r="38" spans="1:46" ht="27" customHeight="1" x14ac:dyDescent="0.15">
      <c r="A38" s="259"/>
      <c r="AK38" s="1113" t="s">
        <v>510</v>
      </c>
      <c r="AL38" s="1114"/>
      <c r="AM38" s="1114"/>
      <c r="AN38" s="1115"/>
      <c r="AO38" s="306" t="s">
        <v>491</v>
      </c>
      <c r="AP38" s="306" t="s">
        <v>491</v>
      </c>
      <c r="AQ38" s="307">
        <v>0</v>
      </c>
      <c r="AR38" s="295" t="s">
        <v>491</v>
      </c>
      <c r="AS38" s="302"/>
    </row>
    <row r="39" spans="1:46" x14ac:dyDescent="0.15">
      <c r="A39" s="259"/>
      <c r="AK39" s="1113" t="s">
        <v>511</v>
      </c>
      <c r="AL39" s="1114"/>
      <c r="AM39" s="1114"/>
      <c r="AN39" s="1115"/>
      <c r="AO39" s="303">
        <v>-933572</v>
      </c>
      <c r="AP39" s="303">
        <v>-7866</v>
      </c>
      <c r="AQ39" s="304">
        <v>-3837</v>
      </c>
      <c r="AR39" s="305">
        <v>105</v>
      </c>
      <c r="AS39" s="302"/>
    </row>
    <row r="40" spans="1:46" ht="27" customHeight="1" x14ac:dyDescent="0.15">
      <c r="A40" s="259"/>
      <c r="AK40" s="1110" t="s">
        <v>512</v>
      </c>
      <c r="AL40" s="1111"/>
      <c r="AM40" s="1111"/>
      <c r="AN40" s="1112"/>
      <c r="AO40" s="303">
        <v>-8557478</v>
      </c>
      <c r="AP40" s="303">
        <v>-72098</v>
      </c>
      <c r="AQ40" s="304">
        <v>-50002</v>
      </c>
      <c r="AR40" s="305">
        <v>44.2</v>
      </c>
      <c r="AS40" s="302"/>
    </row>
    <row r="41" spans="1:46" x14ac:dyDescent="0.15">
      <c r="A41" s="259"/>
      <c r="AK41" s="1116" t="s">
        <v>287</v>
      </c>
      <c r="AL41" s="1117"/>
      <c r="AM41" s="1117"/>
      <c r="AN41" s="1118"/>
      <c r="AO41" s="303">
        <v>2515953</v>
      </c>
      <c r="AP41" s="303">
        <v>21197</v>
      </c>
      <c r="AQ41" s="304">
        <v>20306</v>
      </c>
      <c r="AR41" s="305">
        <v>4.4000000000000004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3" t="s">
        <v>482</v>
      </c>
      <c r="AN49" s="1105" t="s">
        <v>515</v>
      </c>
      <c r="AO49" s="1106"/>
      <c r="AP49" s="1106"/>
      <c r="AQ49" s="1106"/>
      <c r="AR49" s="1107"/>
    </row>
    <row r="50" spans="1:44" x14ac:dyDescent="0.15">
      <c r="A50" s="259"/>
      <c r="AK50" s="317"/>
      <c r="AL50" s="318"/>
      <c r="AM50" s="1104"/>
      <c r="AN50" s="319" t="s">
        <v>516</v>
      </c>
      <c r="AO50" s="320" t="s">
        <v>517</v>
      </c>
      <c r="AP50" s="321" t="s">
        <v>518</v>
      </c>
      <c r="AQ50" s="322" t="s">
        <v>519</v>
      </c>
      <c r="AR50" s="323" t="s">
        <v>520</v>
      </c>
    </row>
    <row r="51" spans="1:44" x14ac:dyDescent="0.15">
      <c r="A51" s="259"/>
      <c r="AK51" s="315" t="s">
        <v>521</v>
      </c>
      <c r="AL51" s="316"/>
      <c r="AM51" s="324">
        <v>14997016</v>
      </c>
      <c r="AN51" s="325">
        <v>119498</v>
      </c>
      <c r="AO51" s="326">
        <v>72.099999999999994</v>
      </c>
      <c r="AP51" s="327">
        <v>72051</v>
      </c>
      <c r="AQ51" s="328">
        <v>7.8</v>
      </c>
      <c r="AR51" s="329">
        <v>64.3</v>
      </c>
    </row>
    <row r="52" spans="1:44" x14ac:dyDescent="0.15">
      <c r="A52" s="259"/>
      <c r="AK52" s="330"/>
      <c r="AL52" s="331" t="s">
        <v>522</v>
      </c>
      <c r="AM52" s="332">
        <v>6425323</v>
      </c>
      <c r="AN52" s="333">
        <v>51198</v>
      </c>
      <c r="AO52" s="334">
        <v>7.6</v>
      </c>
      <c r="AP52" s="335">
        <v>34140</v>
      </c>
      <c r="AQ52" s="336">
        <v>4.2</v>
      </c>
      <c r="AR52" s="337">
        <v>3.4</v>
      </c>
    </row>
    <row r="53" spans="1:44" x14ac:dyDescent="0.15">
      <c r="A53" s="259"/>
      <c r="AK53" s="315" t="s">
        <v>523</v>
      </c>
      <c r="AL53" s="316"/>
      <c r="AM53" s="324">
        <v>14393218</v>
      </c>
      <c r="AN53" s="325">
        <v>116072</v>
      </c>
      <c r="AO53" s="326">
        <v>-2.9</v>
      </c>
      <c r="AP53" s="327">
        <v>72756</v>
      </c>
      <c r="AQ53" s="328">
        <v>1</v>
      </c>
      <c r="AR53" s="329">
        <v>-3.9</v>
      </c>
    </row>
    <row r="54" spans="1:44" x14ac:dyDescent="0.15">
      <c r="A54" s="259"/>
      <c r="AK54" s="330"/>
      <c r="AL54" s="331" t="s">
        <v>522</v>
      </c>
      <c r="AM54" s="332">
        <v>6692529</v>
      </c>
      <c r="AN54" s="333">
        <v>53971</v>
      </c>
      <c r="AO54" s="334">
        <v>5.4</v>
      </c>
      <c r="AP54" s="335">
        <v>32117</v>
      </c>
      <c r="AQ54" s="336">
        <v>-5.9</v>
      </c>
      <c r="AR54" s="337">
        <v>11.3</v>
      </c>
    </row>
    <row r="55" spans="1:44" x14ac:dyDescent="0.15">
      <c r="A55" s="259"/>
      <c r="AK55" s="315" t="s">
        <v>524</v>
      </c>
      <c r="AL55" s="316"/>
      <c r="AM55" s="324">
        <v>8291149</v>
      </c>
      <c r="AN55" s="325">
        <v>67847</v>
      </c>
      <c r="AO55" s="326">
        <v>-41.5</v>
      </c>
      <c r="AP55" s="327">
        <v>62281</v>
      </c>
      <c r="AQ55" s="328">
        <v>-14.4</v>
      </c>
      <c r="AR55" s="329">
        <v>-27.1</v>
      </c>
    </row>
    <row r="56" spans="1:44" x14ac:dyDescent="0.15">
      <c r="A56" s="259"/>
      <c r="AK56" s="330"/>
      <c r="AL56" s="331" t="s">
        <v>522</v>
      </c>
      <c r="AM56" s="332">
        <v>3685609</v>
      </c>
      <c r="AN56" s="333">
        <v>30160</v>
      </c>
      <c r="AO56" s="334">
        <v>-44.1</v>
      </c>
      <c r="AP56" s="335">
        <v>38152</v>
      </c>
      <c r="AQ56" s="336">
        <v>18.8</v>
      </c>
      <c r="AR56" s="337">
        <v>-62.9</v>
      </c>
    </row>
    <row r="57" spans="1:44" x14ac:dyDescent="0.15">
      <c r="A57" s="259"/>
      <c r="AK57" s="315" t="s">
        <v>525</v>
      </c>
      <c r="AL57" s="316"/>
      <c r="AM57" s="324">
        <v>8526959</v>
      </c>
      <c r="AN57" s="325">
        <v>70823</v>
      </c>
      <c r="AO57" s="326">
        <v>4.4000000000000004</v>
      </c>
      <c r="AP57" s="327">
        <v>58940</v>
      </c>
      <c r="AQ57" s="328">
        <v>-5.4</v>
      </c>
      <c r="AR57" s="329">
        <v>9.8000000000000007</v>
      </c>
    </row>
    <row r="58" spans="1:44" x14ac:dyDescent="0.15">
      <c r="A58" s="259"/>
      <c r="AK58" s="330"/>
      <c r="AL58" s="331" t="s">
        <v>522</v>
      </c>
      <c r="AM58" s="332">
        <v>3574797</v>
      </c>
      <c r="AN58" s="333">
        <v>29691</v>
      </c>
      <c r="AO58" s="334">
        <v>-1.6</v>
      </c>
      <c r="AP58" s="335">
        <v>33486</v>
      </c>
      <c r="AQ58" s="336">
        <v>-12.2</v>
      </c>
      <c r="AR58" s="337">
        <v>10.6</v>
      </c>
    </row>
    <row r="59" spans="1:44" x14ac:dyDescent="0.15">
      <c r="A59" s="259"/>
      <c r="AK59" s="315" t="s">
        <v>526</v>
      </c>
      <c r="AL59" s="316"/>
      <c r="AM59" s="324">
        <v>7516233</v>
      </c>
      <c r="AN59" s="325">
        <v>63326</v>
      </c>
      <c r="AO59" s="326">
        <v>-10.6</v>
      </c>
      <c r="AP59" s="327">
        <v>57336</v>
      </c>
      <c r="AQ59" s="328">
        <v>-2.7</v>
      </c>
      <c r="AR59" s="329">
        <v>-7.9</v>
      </c>
    </row>
    <row r="60" spans="1:44" x14ac:dyDescent="0.15">
      <c r="A60" s="259"/>
      <c r="AK60" s="330"/>
      <c r="AL60" s="331" t="s">
        <v>522</v>
      </c>
      <c r="AM60" s="332">
        <v>4540077</v>
      </c>
      <c r="AN60" s="333">
        <v>38251</v>
      </c>
      <c r="AO60" s="334">
        <v>28.8</v>
      </c>
      <c r="AP60" s="335">
        <v>34481</v>
      </c>
      <c r="AQ60" s="336">
        <v>3</v>
      </c>
      <c r="AR60" s="337">
        <v>25.8</v>
      </c>
    </row>
    <row r="61" spans="1:44" x14ac:dyDescent="0.15">
      <c r="A61" s="259"/>
      <c r="AK61" s="315" t="s">
        <v>527</v>
      </c>
      <c r="AL61" s="338"/>
      <c r="AM61" s="324">
        <v>10744915</v>
      </c>
      <c r="AN61" s="325">
        <v>87513</v>
      </c>
      <c r="AO61" s="326">
        <v>4.3</v>
      </c>
      <c r="AP61" s="327">
        <v>64673</v>
      </c>
      <c r="AQ61" s="339">
        <v>-2.7</v>
      </c>
      <c r="AR61" s="329">
        <v>7</v>
      </c>
    </row>
    <row r="62" spans="1:44" x14ac:dyDescent="0.15">
      <c r="A62" s="259"/>
      <c r="AK62" s="330"/>
      <c r="AL62" s="331" t="s">
        <v>522</v>
      </c>
      <c r="AM62" s="332">
        <v>4983667</v>
      </c>
      <c r="AN62" s="333">
        <v>40654</v>
      </c>
      <c r="AO62" s="334">
        <v>-0.8</v>
      </c>
      <c r="AP62" s="335">
        <v>34475</v>
      </c>
      <c r="AQ62" s="336">
        <v>1.6</v>
      </c>
      <c r="AR62" s="337">
        <v>-2.4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EiXunCVK+VOSXgLkEagXKP7Dm9TpP/lNnMmXnCNbDMTxAjeOcVkKqdZn9YUMBLBmIF0TLnwiE8EmB+eYq21ag==" saltValue="4c2esLGPNSPS3PaiQ71q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I+Eap0qutKf9RfjJjrLwVUHbF8GS4Q5jac8BFZgwHfXo0ENN2V94w2ZHEo9BlARtWGYDE6KoYoK+tB5H9UdLqQ==" saltValue="4NsglAlmfuZiGUupn+5z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Hg9l8T3PB+asbkm+1e6hIxra792W4KhclNhAvl5mH7+M7USxiU5My3A2VmKX1sXWVKVx5flezui40/zHqTxIpg==" saltValue="M12Mu/6Ftzqkb+KwSHqv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9" t="s">
        <v>3</v>
      </c>
      <c r="D47" s="1129"/>
      <c r="E47" s="1130"/>
      <c r="F47" s="11">
        <v>11.62</v>
      </c>
      <c r="G47" s="12">
        <v>11.46</v>
      </c>
      <c r="H47" s="12">
        <v>11.57</v>
      </c>
      <c r="I47" s="12">
        <v>12.62</v>
      </c>
      <c r="J47" s="13">
        <v>12.5</v>
      </c>
    </row>
    <row r="48" spans="2:10" ht="57.75" customHeight="1" x14ac:dyDescent="0.15">
      <c r="B48" s="14"/>
      <c r="C48" s="1131" t="s">
        <v>4</v>
      </c>
      <c r="D48" s="1131"/>
      <c r="E48" s="1132"/>
      <c r="F48" s="15">
        <v>3.31</v>
      </c>
      <c r="G48" s="16">
        <v>3.39</v>
      </c>
      <c r="H48" s="16">
        <v>5.37</v>
      </c>
      <c r="I48" s="16">
        <v>4.3499999999999996</v>
      </c>
      <c r="J48" s="17">
        <v>2.99</v>
      </c>
    </row>
    <row r="49" spans="2:10" ht="57.75" customHeight="1" thickBot="1" x14ac:dyDescent="0.2">
      <c r="B49" s="18"/>
      <c r="C49" s="1133" t="s">
        <v>5</v>
      </c>
      <c r="D49" s="1133"/>
      <c r="E49" s="1134"/>
      <c r="F49" s="19">
        <v>0.61</v>
      </c>
      <c r="G49" s="20">
        <v>0.73</v>
      </c>
      <c r="H49" s="20">
        <v>3.28</v>
      </c>
      <c r="I49" s="20">
        <v>0.75</v>
      </c>
      <c r="J49" s="21">
        <v>0.86</v>
      </c>
    </row>
    <row r="50" spans="2:10" x14ac:dyDescent="0.15"/>
  </sheetData>
  <sheetProtection algorithmName="SHA-512" hashValue="nLqQdu3x67jvLEdJS/pzh2jCehl1NES9syjd5fMTszZnbxQICMOjRKA3eyORww8il23Z6TtZvlTa1rRcyAqVog==" saltValue="yNqIph87fABFKAgNWjHK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9" t="s">
        <v>534</v>
      </c>
      <c r="D34" s="1139"/>
      <c r="E34" s="1140"/>
      <c r="F34" s="32">
        <v>13.51</v>
      </c>
      <c r="G34" s="33">
        <v>13.17</v>
      </c>
      <c r="H34" s="33">
        <v>12.44</v>
      </c>
      <c r="I34" s="33">
        <v>12.21</v>
      </c>
      <c r="J34" s="34">
        <v>11.43</v>
      </c>
      <c r="K34" s="22"/>
      <c r="L34" s="22"/>
      <c r="M34" s="22"/>
      <c r="N34" s="22"/>
      <c r="O34" s="22"/>
      <c r="P34" s="22"/>
    </row>
    <row r="35" spans="1:16" ht="39" customHeight="1" x14ac:dyDescent="0.15">
      <c r="A35" s="22"/>
      <c r="B35" s="35"/>
      <c r="C35" s="1135" t="s">
        <v>535</v>
      </c>
      <c r="D35" s="1135"/>
      <c r="E35" s="1136"/>
      <c r="F35" s="36">
        <v>3.74</v>
      </c>
      <c r="G35" s="37">
        <v>4.6100000000000003</v>
      </c>
      <c r="H35" s="37">
        <v>5.89</v>
      </c>
      <c r="I35" s="37">
        <v>7.76</v>
      </c>
      <c r="J35" s="38">
        <v>6.81</v>
      </c>
      <c r="K35" s="22"/>
      <c r="L35" s="22"/>
      <c r="M35" s="22"/>
      <c r="N35" s="22"/>
      <c r="O35" s="22"/>
      <c r="P35" s="22"/>
    </row>
    <row r="36" spans="1:16" ht="39" customHeight="1" x14ac:dyDescent="0.15">
      <c r="A36" s="22"/>
      <c r="B36" s="35"/>
      <c r="C36" s="1135" t="s">
        <v>536</v>
      </c>
      <c r="D36" s="1135"/>
      <c r="E36" s="1136"/>
      <c r="F36" s="36">
        <v>3.22</v>
      </c>
      <c r="G36" s="37">
        <v>4.22</v>
      </c>
      <c r="H36" s="37">
        <v>4.7699999999999996</v>
      </c>
      <c r="I36" s="37">
        <v>4.6900000000000004</v>
      </c>
      <c r="J36" s="38">
        <v>4.95</v>
      </c>
      <c r="K36" s="22"/>
      <c r="L36" s="22"/>
      <c r="M36" s="22"/>
      <c r="N36" s="22"/>
      <c r="O36" s="22"/>
      <c r="P36" s="22"/>
    </row>
    <row r="37" spans="1:16" ht="39" customHeight="1" x14ac:dyDescent="0.15">
      <c r="A37" s="22"/>
      <c r="B37" s="35"/>
      <c r="C37" s="1135" t="s">
        <v>537</v>
      </c>
      <c r="D37" s="1135"/>
      <c r="E37" s="1136"/>
      <c r="F37" s="36">
        <v>2.76</v>
      </c>
      <c r="G37" s="37">
        <v>3.4</v>
      </c>
      <c r="H37" s="37">
        <v>2.3199999999999998</v>
      </c>
      <c r="I37" s="37">
        <v>2.75</v>
      </c>
      <c r="J37" s="38">
        <v>3.21</v>
      </c>
      <c r="K37" s="22"/>
      <c r="L37" s="22"/>
      <c r="M37" s="22"/>
      <c r="N37" s="22"/>
      <c r="O37" s="22"/>
      <c r="P37" s="22"/>
    </row>
    <row r="38" spans="1:16" ht="39" customHeight="1" x14ac:dyDescent="0.15">
      <c r="A38" s="22"/>
      <c r="B38" s="35"/>
      <c r="C38" s="1135" t="s">
        <v>538</v>
      </c>
      <c r="D38" s="1135"/>
      <c r="E38" s="1136"/>
      <c r="F38" s="36">
        <v>3.18</v>
      </c>
      <c r="G38" s="37">
        <v>3.35</v>
      </c>
      <c r="H38" s="37">
        <v>5.33</v>
      </c>
      <c r="I38" s="37">
        <v>4.3099999999999996</v>
      </c>
      <c r="J38" s="38">
        <v>2.96</v>
      </c>
      <c r="K38" s="22"/>
      <c r="L38" s="22"/>
      <c r="M38" s="22"/>
      <c r="N38" s="22"/>
      <c r="O38" s="22"/>
      <c r="P38" s="22"/>
    </row>
    <row r="39" spans="1:16" ht="39" customHeight="1" x14ac:dyDescent="0.15">
      <c r="A39" s="22"/>
      <c r="B39" s="35"/>
      <c r="C39" s="1135" t="s">
        <v>539</v>
      </c>
      <c r="D39" s="1135"/>
      <c r="E39" s="1136"/>
      <c r="F39" s="36">
        <v>1.78</v>
      </c>
      <c r="G39" s="37">
        <v>1.78</v>
      </c>
      <c r="H39" s="37">
        <v>2.84</v>
      </c>
      <c r="I39" s="37">
        <v>3.06</v>
      </c>
      <c r="J39" s="38">
        <v>2.65</v>
      </c>
      <c r="K39" s="22"/>
      <c r="L39" s="22"/>
      <c r="M39" s="22"/>
      <c r="N39" s="22"/>
      <c r="O39" s="22"/>
      <c r="P39" s="22"/>
    </row>
    <row r="40" spans="1:16" ht="39" customHeight="1" x14ac:dyDescent="0.15">
      <c r="A40" s="22"/>
      <c r="B40" s="35"/>
      <c r="C40" s="1135" t="s">
        <v>540</v>
      </c>
      <c r="D40" s="1135"/>
      <c r="E40" s="1136"/>
      <c r="F40" s="36">
        <v>0.69</v>
      </c>
      <c r="G40" s="37">
        <v>0.76</v>
      </c>
      <c r="H40" s="37">
        <v>0.94</v>
      </c>
      <c r="I40" s="37">
        <v>1.08</v>
      </c>
      <c r="J40" s="38">
        <v>1.39</v>
      </c>
      <c r="K40" s="22"/>
      <c r="L40" s="22"/>
      <c r="M40" s="22"/>
      <c r="N40" s="22"/>
      <c r="O40" s="22"/>
      <c r="P40" s="22"/>
    </row>
    <row r="41" spans="1:16" ht="39" customHeight="1" x14ac:dyDescent="0.15">
      <c r="A41" s="22"/>
      <c r="B41" s="35"/>
      <c r="C41" s="1135" t="s">
        <v>541</v>
      </c>
      <c r="D41" s="1135"/>
      <c r="E41" s="1136"/>
      <c r="F41" s="36">
        <v>0.06</v>
      </c>
      <c r="G41" s="37">
        <v>0.06</v>
      </c>
      <c r="H41" s="37">
        <v>0.08</v>
      </c>
      <c r="I41" s="37">
        <v>0.09</v>
      </c>
      <c r="J41" s="38">
        <v>0.1</v>
      </c>
      <c r="K41" s="22"/>
      <c r="L41" s="22"/>
      <c r="M41" s="22"/>
      <c r="N41" s="22"/>
      <c r="O41" s="22"/>
      <c r="P41" s="22"/>
    </row>
    <row r="42" spans="1:16" ht="39" customHeight="1" x14ac:dyDescent="0.15">
      <c r="A42" s="22"/>
      <c r="B42" s="39"/>
      <c r="C42" s="1135" t="s">
        <v>542</v>
      </c>
      <c r="D42" s="1135"/>
      <c r="E42" s="1136"/>
      <c r="F42" s="36" t="s">
        <v>491</v>
      </c>
      <c r="G42" s="37" t="s">
        <v>491</v>
      </c>
      <c r="H42" s="37" t="s">
        <v>491</v>
      </c>
      <c r="I42" s="37" t="s">
        <v>491</v>
      </c>
      <c r="J42" s="38" t="s">
        <v>491</v>
      </c>
      <c r="K42" s="22"/>
      <c r="L42" s="22"/>
      <c r="M42" s="22"/>
      <c r="N42" s="22"/>
      <c r="O42" s="22"/>
      <c r="P42" s="22"/>
    </row>
    <row r="43" spans="1:16" ht="39" customHeight="1" thickBot="1" x14ac:dyDescent="0.2">
      <c r="A43" s="22"/>
      <c r="B43" s="40"/>
      <c r="C43" s="1137" t="s">
        <v>543</v>
      </c>
      <c r="D43" s="1137"/>
      <c r="E43" s="1138"/>
      <c r="F43" s="41">
        <v>0.13</v>
      </c>
      <c r="G43" s="42">
        <v>0.04</v>
      </c>
      <c r="H43" s="42">
        <v>0.04</v>
      </c>
      <c r="I43" s="42">
        <v>0.04</v>
      </c>
      <c r="J43" s="43">
        <v>0.04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XQqXevx/hTrI3CML8YetBSY29QYYOEhhiItcARpdOqVFei5XE79uYrRFGOFy760wc3tEaQ1H0HckBNy+vGLrg==" saltValue="rnYR9vgLZ5Z5AF1ywSYK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v>7719</v>
      </c>
      <c r="L45" s="58">
        <v>7553</v>
      </c>
      <c r="M45" s="58">
        <v>8310</v>
      </c>
      <c r="N45" s="58">
        <v>8748</v>
      </c>
      <c r="O45" s="59">
        <v>8818</v>
      </c>
      <c r="P45" s="46"/>
      <c r="Q45" s="46"/>
      <c r="R45" s="46"/>
      <c r="S45" s="46"/>
      <c r="T45" s="46"/>
      <c r="U45" s="46"/>
    </row>
    <row r="46" spans="1:21" ht="30.75" customHeight="1" x14ac:dyDescent="0.15">
      <c r="A46" s="46"/>
      <c r="B46" s="1166"/>
      <c r="C46" s="1167"/>
      <c r="D46" s="60"/>
      <c r="E46" s="1143" t="s">
        <v>11</v>
      </c>
      <c r="F46" s="1143"/>
      <c r="G46" s="1143"/>
      <c r="H46" s="1143"/>
      <c r="I46" s="1143"/>
      <c r="J46" s="1144"/>
      <c r="K46" s="61" t="s">
        <v>491</v>
      </c>
      <c r="L46" s="62" t="s">
        <v>491</v>
      </c>
      <c r="M46" s="62" t="s">
        <v>491</v>
      </c>
      <c r="N46" s="62" t="s">
        <v>491</v>
      </c>
      <c r="O46" s="63" t="s">
        <v>491</v>
      </c>
      <c r="P46" s="46"/>
      <c r="Q46" s="46"/>
      <c r="R46" s="46"/>
      <c r="S46" s="46"/>
      <c r="T46" s="46"/>
      <c r="U46" s="46"/>
    </row>
    <row r="47" spans="1:21" ht="30.75" customHeight="1" x14ac:dyDescent="0.15">
      <c r="A47" s="46"/>
      <c r="B47" s="1166"/>
      <c r="C47" s="1167"/>
      <c r="D47" s="60"/>
      <c r="E47" s="1143" t="s">
        <v>12</v>
      </c>
      <c r="F47" s="1143"/>
      <c r="G47" s="1143"/>
      <c r="H47" s="1143"/>
      <c r="I47" s="1143"/>
      <c r="J47" s="1144"/>
      <c r="K47" s="61">
        <v>29</v>
      </c>
      <c r="L47" s="62">
        <v>27</v>
      </c>
      <c r="M47" s="62">
        <v>27</v>
      </c>
      <c r="N47" s="62">
        <v>27</v>
      </c>
      <c r="O47" s="63">
        <v>27</v>
      </c>
      <c r="P47" s="46"/>
      <c r="Q47" s="46"/>
      <c r="R47" s="46"/>
      <c r="S47" s="46"/>
      <c r="T47" s="46"/>
      <c r="U47" s="46"/>
    </row>
    <row r="48" spans="1:21" ht="30.75" customHeight="1" x14ac:dyDescent="0.15">
      <c r="A48" s="46"/>
      <c r="B48" s="1166"/>
      <c r="C48" s="1167"/>
      <c r="D48" s="60"/>
      <c r="E48" s="1143" t="s">
        <v>13</v>
      </c>
      <c r="F48" s="1143"/>
      <c r="G48" s="1143"/>
      <c r="H48" s="1143"/>
      <c r="I48" s="1143"/>
      <c r="J48" s="1144"/>
      <c r="K48" s="61">
        <v>3320</v>
      </c>
      <c r="L48" s="62">
        <v>3166</v>
      </c>
      <c r="M48" s="62">
        <v>3198</v>
      </c>
      <c r="N48" s="62">
        <v>3164</v>
      </c>
      <c r="O48" s="63">
        <v>3148</v>
      </c>
      <c r="P48" s="46"/>
      <c r="Q48" s="46"/>
      <c r="R48" s="46"/>
      <c r="S48" s="46"/>
      <c r="T48" s="46"/>
      <c r="U48" s="46"/>
    </row>
    <row r="49" spans="1:21" ht="30.75" customHeight="1" x14ac:dyDescent="0.15">
      <c r="A49" s="46"/>
      <c r="B49" s="1166"/>
      <c r="C49" s="1167"/>
      <c r="D49" s="60"/>
      <c r="E49" s="1143" t="s">
        <v>14</v>
      </c>
      <c r="F49" s="1143"/>
      <c r="G49" s="1143"/>
      <c r="H49" s="1143"/>
      <c r="I49" s="1143"/>
      <c r="J49" s="1144"/>
      <c r="K49" s="61">
        <v>35</v>
      </c>
      <c r="L49" s="62">
        <v>29</v>
      </c>
      <c r="M49" s="62">
        <v>22</v>
      </c>
      <c r="N49" s="62">
        <v>11</v>
      </c>
      <c r="O49" s="63">
        <v>13</v>
      </c>
      <c r="P49" s="46"/>
      <c r="Q49" s="46"/>
      <c r="R49" s="46"/>
      <c r="S49" s="46"/>
      <c r="T49" s="46"/>
      <c r="U49" s="46"/>
    </row>
    <row r="50" spans="1:21" ht="30.75" customHeight="1" x14ac:dyDescent="0.15">
      <c r="A50" s="46"/>
      <c r="B50" s="1166"/>
      <c r="C50" s="1167"/>
      <c r="D50" s="60"/>
      <c r="E50" s="1143" t="s">
        <v>15</v>
      </c>
      <c r="F50" s="1143"/>
      <c r="G50" s="1143"/>
      <c r="H50" s="1143"/>
      <c r="I50" s="1143"/>
      <c r="J50" s="1144"/>
      <c r="K50" s="61">
        <v>15</v>
      </c>
      <c r="L50" s="62">
        <v>12</v>
      </c>
      <c r="M50" s="62">
        <v>5</v>
      </c>
      <c r="N50" s="62">
        <v>3</v>
      </c>
      <c r="O50" s="63">
        <v>1</v>
      </c>
      <c r="P50" s="46"/>
      <c r="Q50" s="46"/>
      <c r="R50" s="46"/>
      <c r="S50" s="46"/>
      <c r="T50" s="46"/>
      <c r="U50" s="46"/>
    </row>
    <row r="51" spans="1:21" ht="30.75" customHeight="1" x14ac:dyDescent="0.15">
      <c r="A51" s="46"/>
      <c r="B51" s="1168"/>
      <c r="C51" s="1169"/>
      <c r="D51" s="64"/>
      <c r="E51" s="1143" t="s">
        <v>16</v>
      </c>
      <c r="F51" s="1143"/>
      <c r="G51" s="1143"/>
      <c r="H51" s="1143"/>
      <c r="I51" s="1143"/>
      <c r="J51" s="1144"/>
      <c r="K51" s="61">
        <v>1</v>
      </c>
      <c r="L51" s="62">
        <v>0</v>
      </c>
      <c r="M51" s="62">
        <v>0</v>
      </c>
      <c r="N51" s="62" t="s">
        <v>491</v>
      </c>
      <c r="O51" s="63" t="s">
        <v>491</v>
      </c>
      <c r="P51" s="46"/>
      <c r="Q51" s="46"/>
      <c r="R51" s="46"/>
      <c r="S51" s="46"/>
      <c r="T51" s="46"/>
      <c r="U51" s="46"/>
    </row>
    <row r="52" spans="1:21" ht="30.75" customHeight="1" x14ac:dyDescent="0.15">
      <c r="A52" s="46"/>
      <c r="B52" s="1141" t="s">
        <v>17</v>
      </c>
      <c r="C52" s="1142"/>
      <c r="D52" s="64"/>
      <c r="E52" s="1143" t="s">
        <v>18</v>
      </c>
      <c r="F52" s="1143"/>
      <c r="G52" s="1143"/>
      <c r="H52" s="1143"/>
      <c r="I52" s="1143"/>
      <c r="J52" s="1144"/>
      <c r="K52" s="61">
        <v>9253</v>
      </c>
      <c r="L52" s="62">
        <v>9064</v>
      </c>
      <c r="M52" s="62">
        <v>9417</v>
      </c>
      <c r="N52" s="62">
        <v>9486</v>
      </c>
      <c r="O52" s="63">
        <v>9492</v>
      </c>
      <c r="P52" s="46"/>
      <c r="Q52" s="46"/>
      <c r="R52" s="46"/>
      <c r="S52" s="46"/>
      <c r="T52" s="46"/>
      <c r="U52" s="46"/>
    </row>
    <row r="53" spans="1:21" ht="30.75" customHeight="1" thickBot="1" x14ac:dyDescent="0.2">
      <c r="A53" s="46"/>
      <c r="B53" s="1145" t="s">
        <v>19</v>
      </c>
      <c r="C53" s="1146"/>
      <c r="D53" s="65"/>
      <c r="E53" s="1147" t="s">
        <v>20</v>
      </c>
      <c r="F53" s="1147"/>
      <c r="G53" s="1147"/>
      <c r="H53" s="1147"/>
      <c r="I53" s="1147"/>
      <c r="J53" s="1148"/>
      <c r="K53" s="66">
        <v>1866</v>
      </c>
      <c r="L53" s="67">
        <v>1723</v>
      </c>
      <c r="M53" s="67">
        <v>2145</v>
      </c>
      <c r="N53" s="67">
        <v>2467</v>
      </c>
      <c r="O53" s="68">
        <v>2515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9" t="s">
        <v>24</v>
      </c>
      <c r="C58" s="1150"/>
      <c r="D58" s="1155" t="s">
        <v>25</v>
      </c>
      <c r="E58" s="1156"/>
      <c r="F58" s="1156"/>
      <c r="G58" s="1156"/>
      <c r="H58" s="1156"/>
      <c r="I58" s="1156"/>
      <c r="J58" s="1157"/>
      <c r="K58" s="81">
        <v>0</v>
      </c>
      <c r="L58" s="82">
        <v>0</v>
      </c>
      <c r="M58" s="82">
        <v>0</v>
      </c>
      <c r="N58" s="82">
        <v>0</v>
      </c>
      <c r="O58" s="83">
        <v>0</v>
      </c>
    </row>
    <row r="59" spans="1:21" ht="31.5" customHeight="1" x14ac:dyDescent="0.15">
      <c r="B59" s="1151"/>
      <c r="C59" s="1152"/>
      <c r="D59" s="1158" t="s">
        <v>26</v>
      </c>
      <c r="E59" s="1159"/>
      <c r="F59" s="1159"/>
      <c r="G59" s="1159"/>
      <c r="H59" s="1159"/>
      <c r="I59" s="1159"/>
      <c r="J59" s="1160"/>
      <c r="K59" s="84">
        <v>171</v>
      </c>
      <c r="L59" s="85">
        <v>0</v>
      </c>
      <c r="M59" s="85">
        <v>0</v>
      </c>
      <c r="N59" s="85">
        <v>0</v>
      </c>
      <c r="O59" s="86">
        <v>0</v>
      </c>
    </row>
    <row r="60" spans="1:21" ht="31.5" customHeight="1" thickBot="1" x14ac:dyDescent="0.2">
      <c r="B60" s="1153"/>
      <c r="C60" s="1154"/>
      <c r="D60" s="1161" t="s">
        <v>27</v>
      </c>
      <c r="E60" s="1162"/>
      <c r="F60" s="1162"/>
      <c r="G60" s="1162"/>
      <c r="H60" s="1162"/>
      <c r="I60" s="1162"/>
      <c r="J60" s="1163"/>
      <c r="K60" s="87">
        <v>100</v>
      </c>
      <c r="L60" s="88">
        <v>0</v>
      </c>
      <c r="M60" s="88">
        <v>0</v>
      </c>
      <c r="N60" s="88">
        <v>0</v>
      </c>
      <c r="O60" s="89">
        <v>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iIqpg8l94Von/a2YF0ZOH05Efseqshi59lzudsRibaq6f+ECC1gUI6g/l/7NIAi2TLeCnABJ0JpQzIZOcCIOw==" saltValue="xauqKO+Lla2syTQs0P2s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4" t="s">
        <v>30</v>
      </c>
      <c r="C41" s="1185"/>
      <c r="D41" s="103"/>
      <c r="E41" s="1186" t="s">
        <v>31</v>
      </c>
      <c r="F41" s="1186"/>
      <c r="G41" s="1186"/>
      <c r="H41" s="1187"/>
      <c r="I41" s="342">
        <v>78481</v>
      </c>
      <c r="J41" s="343">
        <v>81486</v>
      </c>
      <c r="K41" s="343">
        <v>79799</v>
      </c>
      <c r="L41" s="343">
        <v>76828</v>
      </c>
      <c r="M41" s="344">
        <v>71859</v>
      </c>
    </row>
    <row r="42" spans="2:13" ht="27.75" customHeight="1" x14ac:dyDescent="0.15">
      <c r="B42" s="1174"/>
      <c r="C42" s="1175"/>
      <c r="D42" s="104"/>
      <c r="E42" s="1178" t="s">
        <v>32</v>
      </c>
      <c r="F42" s="1178"/>
      <c r="G42" s="1178"/>
      <c r="H42" s="1179"/>
      <c r="I42" s="345">
        <v>1035</v>
      </c>
      <c r="J42" s="346">
        <v>945</v>
      </c>
      <c r="K42" s="346">
        <v>861</v>
      </c>
      <c r="L42" s="346">
        <v>781</v>
      </c>
      <c r="M42" s="347">
        <v>780</v>
      </c>
    </row>
    <row r="43" spans="2:13" ht="27.75" customHeight="1" x14ac:dyDescent="0.15">
      <c r="B43" s="1174"/>
      <c r="C43" s="1175"/>
      <c r="D43" s="104"/>
      <c r="E43" s="1178" t="s">
        <v>33</v>
      </c>
      <c r="F43" s="1178"/>
      <c r="G43" s="1178"/>
      <c r="H43" s="1179"/>
      <c r="I43" s="345">
        <v>31401</v>
      </c>
      <c r="J43" s="346">
        <v>29502</v>
      </c>
      <c r="K43" s="346">
        <v>27472</v>
      </c>
      <c r="L43" s="346">
        <v>26218</v>
      </c>
      <c r="M43" s="347">
        <v>25219</v>
      </c>
    </row>
    <row r="44" spans="2:13" ht="27.75" customHeight="1" x14ac:dyDescent="0.15">
      <c r="B44" s="1174"/>
      <c r="C44" s="1175"/>
      <c r="D44" s="104"/>
      <c r="E44" s="1178" t="s">
        <v>34</v>
      </c>
      <c r="F44" s="1178"/>
      <c r="G44" s="1178"/>
      <c r="H44" s="1179"/>
      <c r="I44" s="345">
        <v>65</v>
      </c>
      <c r="J44" s="346">
        <v>53</v>
      </c>
      <c r="K44" s="346">
        <v>56</v>
      </c>
      <c r="L44" s="346">
        <v>72</v>
      </c>
      <c r="M44" s="347">
        <v>73</v>
      </c>
    </row>
    <row r="45" spans="2:13" ht="27.75" customHeight="1" x14ac:dyDescent="0.15">
      <c r="B45" s="1174"/>
      <c r="C45" s="1175"/>
      <c r="D45" s="104"/>
      <c r="E45" s="1178" t="s">
        <v>35</v>
      </c>
      <c r="F45" s="1178"/>
      <c r="G45" s="1178"/>
      <c r="H45" s="1179"/>
      <c r="I45" s="345">
        <v>9947</v>
      </c>
      <c r="J45" s="346">
        <v>9703</v>
      </c>
      <c r="K45" s="346">
        <v>9490</v>
      </c>
      <c r="L45" s="346">
        <v>9358</v>
      </c>
      <c r="M45" s="347">
        <v>9287</v>
      </c>
    </row>
    <row r="46" spans="2:13" ht="27.75" customHeight="1" x14ac:dyDescent="0.15">
      <c r="B46" s="1174"/>
      <c r="C46" s="1175"/>
      <c r="D46" s="105"/>
      <c r="E46" s="1178" t="s">
        <v>36</v>
      </c>
      <c r="F46" s="1178"/>
      <c r="G46" s="1178"/>
      <c r="H46" s="1179"/>
      <c r="I46" s="345">
        <v>478</v>
      </c>
      <c r="J46" s="346">
        <v>478</v>
      </c>
      <c r="K46" s="346">
        <v>434</v>
      </c>
      <c r="L46" s="346">
        <v>468</v>
      </c>
      <c r="M46" s="347">
        <v>435</v>
      </c>
    </row>
    <row r="47" spans="2:13" ht="27.75" customHeight="1" x14ac:dyDescent="0.15">
      <c r="B47" s="1174"/>
      <c r="C47" s="1175"/>
      <c r="D47" s="106"/>
      <c r="E47" s="1188" t="s">
        <v>37</v>
      </c>
      <c r="F47" s="1189"/>
      <c r="G47" s="1189"/>
      <c r="H47" s="1190"/>
      <c r="I47" s="345" t="s">
        <v>491</v>
      </c>
      <c r="J47" s="346" t="s">
        <v>491</v>
      </c>
      <c r="K47" s="346" t="s">
        <v>491</v>
      </c>
      <c r="L47" s="346" t="s">
        <v>491</v>
      </c>
      <c r="M47" s="347" t="s">
        <v>491</v>
      </c>
    </row>
    <row r="48" spans="2:13" ht="27.75" customHeight="1" x14ac:dyDescent="0.15">
      <c r="B48" s="1174"/>
      <c r="C48" s="1175"/>
      <c r="D48" s="104"/>
      <c r="E48" s="1178" t="s">
        <v>38</v>
      </c>
      <c r="F48" s="1178"/>
      <c r="G48" s="1178"/>
      <c r="H48" s="1179"/>
      <c r="I48" s="345" t="s">
        <v>491</v>
      </c>
      <c r="J48" s="346" t="s">
        <v>491</v>
      </c>
      <c r="K48" s="346" t="s">
        <v>491</v>
      </c>
      <c r="L48" s="346" t="s">
        <v>491</v>
      </c>
      <c r="M48" s="347" t="s">
        <v>491</v>
      </c>
    </row>
    <row r="49" spans="2:13" ht="27.75" customHeight="1" x14ac:dyDescent="0.15">
      <c r="B49" s="1176"/>
      <c r="C49" s="1177"/>
      <c r="D49" s="104"/>
      <c r="E49" s="1178" t="s">
        <v>39</v>
      </c>
      <c r="F49" s="1178"/>
      <c r="G49" s="1178"/>
      <c r="H49" s="1179"/>
      <c r="I49" s="345" t="s">
        <v>491</v>
      </c>
      <c r="J49" s="346" t="s">
        <v>491</v>
      </c>
      <c r="K49" s="346" t="s">
        <v>491</v>
      </c>
      <c r="L49" s="346" t="s">
        <v>491</v>
      </c>
      <c r="M49" s="347" t="s">
        <v>491</v>
      </c>
    </row>
    <row r="50" spans="2:13" ht="27.75" customHeight="1" x14ac:dyDescent="0.15">
      <c r="B50" s="1172" t="s">
        <v>40</v>
      </c>
      <c r="C50" s="1173"/>
      <c r="D50" s="107"/>
      <c r="E50" s="1178" t="s">
        <v>41</v>
      </c>
      <c r="F50" s="1178"/>
      <c r="G50" s="1178"/>
      <c r="H50" s="1179"/>
      <c r="I50" s="345">
        <v>15386</v>
      </c>
      <c r="J50" s="346">
        <v>15422</v>
      </c>
      <c r="K50" s="346">
        <v>15401</v>
      </c>
      <c r="L50" s="346">
        <v>16211</v>
      </c>
      <c r="M50" s="347">
        <v>15601</v>
      </c>
    </row>
    <row r="51" spans="2:13" ht="27.75" customHeight="1" x14ac:dyDescent="0.15">
      <c r="B51" s="1174"/>
      <c r="C51" s="1175"/>
      <c r="D51" s="104"/>
      <c r="E51" s="1178" t="s">
        <v>42</v>
      </c>
      <c r="F51" s="1178"/>
      <c r="G51" s="1178"/>
      <c r="H51" s="1179"/>
      <c r="I51" s="345">
        <v>5445</v>
      </c>
      <c r="J51" s="346">
        <v>6359</v>
      </c>
      <c r="K51" s="346">
        <v>6457</v>
      </c>
      <c r="L51" s="346">
        <v>6285</v>
      </c>
      <c r="M51" s="347">
        <v>3629</v>
      </c>
    </row>
    <row r="52" spans="2:13" ht="27.75" customHeight="1" x14ac:dyDescent="0.15">
      <c r="B52" s="1176"/>
      <c r="C52" s="1177"/>
      <c r="D52" s="104"/>
      <c r="E52" s="1178" t="s">
        <v>43</v>
      </c>
      <c r="F52" s="1178"/>
      <c r="G52" s="1178"/>
      <c r="H52" s="1179"/>
      <c r="I52" s="345">
        <v>84150</v>
      </c>
      <c r="J52" s="346">
        <v>84719</v>
      </c>
      <c r="K52" s="346">
        <v>81946</v>
      </c>
      <c r="L52" s="346">
        <v>78404</v>
      </c>
      <c r="M52" s="347">
        <v>74676</v>
      </c>
    </row>
    <row r="53" spans="2:13" ht="27.75" customHeight="1" thickBot="1" x14ac:dyDescent="0.2">
      <c r="B53" s="1180" t="s">
        <v>19</v>
      </c>
      <c r="C53" s="1181"/>
      <c r="D53" s="108"/>
      <c r="E53" s="1182" t="s">
        <v>44</v>
      </c>
      <c r="F53" s="1182"/>
      <c r="G53" s="1182"/>
      <c r="H53" s="1183"/>
      <c r="I53" s="348">
        <v>16427</v>
      </c>
      <c r="J53" s="349">
        <v>15668</v>
      </c>
      <c r="K53" s="349">
        <v>14308</v>
      </c>
      <c r="L53" s="349">
        <v>12826</v>
      </c>
      <c r="M53" s="350">
        <v>13747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NwrbZfLrOMZ9jcHm1aGG3siiMzii9bs6GIyqyQ7x6BFAfKFpzh9tBB0RCT6M3aRQD7l8MhteufCVoAn/OcxIUA==" saltValue="DotQutHyFHBnnlMY/2+s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9" t="s">
        <v>46</v>
      </c>
      <c r="D55" s="1199"/>
      <c r="E55" s="1200"/>
      <c r="F55" s="120">
        <v>4676</v>
      </c>
      <c r="G55" s="120">
        <v>5041</v>
      </c>
      <c r="H55" s="121">
        <v>5046</v>
      </c>
    </row>
    <row r="56" spans="2:8" ht="52.5" customHeight="1" x14ac:dyDescent="0.15">
      <c r="B56" s="122"/>
      <c r="C56" s="1201" t="s">
        <v>47</v>
      </c>
      <c r="D56" s="1201"/>
      <c r="E56" s="1202"/>
      <c r="F56" s="123">
        <v>4101</v>
      </c>
      <c r="G56" s="123">
        <v>4300</v>
      </c>
      <c r="H56" s="124">
        <v>4316</v>
      </c>
    </row>
    <row r="57" spans="2:8" ht="53.25" customHeight="1" x14ac:dyDescent="0.15">
      <c r="B57" s="122"/>
      <c r="C57" s="1203" t="s">
        <v>48</v>
      </c>
      <c r="D57" s="1203"/>
      <c r="E57" s="1204"/>
      <c r="F57" s="125">
        <v>8711</v>
      </c>
      <c r="G57" s="125">
        <v>8246</v>
      </c>
      <c r="H57" s="126">
        <v>7081</v>
      </c>
    </row>
    <row r="58" spans="2:8" ht="45.75" customHeight="1" x14ac:dyDescent="0.15">
      <c r="B58" s="127"/>
      <c r="C58" s="1191" t="s">
        <v>570</v>
      </c>
      <c r="D58" s="1192"/>
      <c r="E58" s="1193"/>
      <c r="F58" s="128">
        <v>3040</v>
      </c>
      <c r="G58" s="128">
        <v>2900</v>
      </c>
      <c r="H58" s="129">
        <v>2740</v>
      </c>
    </row>
    <row r="59" spans="2:8" ht="45.75" customHeight="1" x14ac:dyDescent="0.15">
      <c r="B59" s="127"/>
      <c r="C59" s="1191" t="s">
        <v>571</v>
      </c>
      <c r="D59" s="1192"/>
      <c r="E59" s="1193"/>
      <c r="F59" s="128">
        <v>2709</v>
      </c>
      <c r="G59" s="128">
        <v>2553</v>
      </c>
      <c r="H59" s="129">
        <v>2450</v>
      </c>
    </row>
    <row r="60" spans="2:8" ht="45.75" customHeight="1" x14ac:dyDescent="0.15">
      <c r="B60" s="127"/>
      <c r="C60" s="1191" t="s">
        <v>572</v>
      </c>
      <c r="D60" s="1192"/>
      <c r="E60" s="1193"/>
      <c r="F60" s="128">
        <v>1245</v>
      </c>
      <c r="G60" s="128">
        <v>1241</v>
      </c>
      <c r="H60" s="129">
        <v>463</v>
      </c>
    </row>
    <row r="61" spans="2:8" ht="45.75" customHeight="1" x14ac:dyDescent="0.15">
      <c r="B61" s="127"/>
      <c r="C61" s="1191" t="s">
        <v>573</v>
      </c>
      <c r="D61" s="1192"/>
      <c r="E61" s="1193"/>
      <c r="F61" s="128">
        <v>543</v>
      </c>
      <c r="G61" s="128">
        <v>576</v>
      </c>
      <c r="H61" s="129">
        <v>439</v>
      </c>
    </row>
    <row r="62" spans="2:8" ht="45.75" customHeight="1" thickBot="1" x14ac:dyDescent="0.2">
      <c r="B62" s="130"/>
      <c r="C62" s="1194" t="s">
        <v>574</v>
      </c>
      <c r="D62" s="1195"/>
      <c r="E62" s="1196"/>
      <c r="F62" s="131">
        <v>6</v>
      </c>
      <c r="G62" s="131">
        <v>6</v>
      </c>
      <c r="H62" s="132">
        <v>235</v>
      </c>
    </row>
    <row r="63" spans="2:8" ht="52.5" customHeight="1" thickBot="1" x14ac:dyDescent="0.2">
      <c r="B63" s="133"/>
      <c r="C63" s="1197" t="s">
        <v>49</v>
      </c>
      <c r="D63" s="1197"/>
      <c r="E63" s="1198"/>
      <c r="F63" s="134">
        <v>17488</v>
      </c>
      <c r="G63" s="134">
        <v>17587</v>
      </c>
      <c r="H63" s="135">
        <v>16443</v>
      </c>
    </row>
    <row r="64" spans="2:8" x14ac:dyDescent="0.15"/>
  </sheetData>
  <sheetProtection algorithmName="SHA-512" hashValue="ncQNSuaUPlJUR4W/VbYPGUKJfKp8YvrYGxStadusgGECOQQfGbLhm0TJD60troGhWD4b7XKcFUWlNv4Hm3i5Ag==" saltValue="82+5aCXLZLvUAX9yJ68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119498</v>
      </c>
      <c r="E3" s="154"/>
      <c r="F3" s="155">
        <v>72051</v>
      </c>
      <c r="G3" s="156"/>
      <c r="H3" s="157"/>
    </row>
    <row r="4" spans="1:8" x14ac:dyDescent="0.15">
      <c r="A4" s="158"/>
      <c r="B4" s="159"/>
      <c r="C4" s="160"/>
      <c r="D4" s="161">
        <v>51198</v>
      </c>
      <c r="E4" s="162"/>
      <c r="F4" s="163">
        <v>34140</v>
      </c>
      <c r="G4" s="164"/>
      <c r="H4" s="165"/>
    </row>
    <row r="5" spans="1:8" x14ac:dyDescent="0.15">
      <c r="A5" s="146" t="s">
        <v>523</v>
      </c>
      <c r="B5" s="151"/>
      <c r="C5" s="152"/>
      <c r="D5" s="153">
        <v>116072</v>
      </c>
      <c r="E5" s="154"/>
      <c r="F5" s="155">
        <v>72756</v>
      </c>
      <c r="G5" s="156"/>
      <c r="H5" s="157"/>
    </row>
    <row r="6" spans="1:8" x14ac:dyDescent="0.15">
      <c r="A6" s="158"/>
      <c r="B6" s="159"/>
      <c r="C6" s="160"/>
      <c r="D6" s="161">
        <v>53971</v>
      </c>
      <c r="E6" s="162"/>
      <c r="F6" s="163">
        <v>32117</v>
      </c>
      <c r="G6" s="164"/>
      <c r="H6" s="165"/>
    </row>
    <row r="7" spans="1:8" x14ac:dyDescent="0.15">
      <c r="A7" s="146" t="s">
        <v>524</v>
      </c>
      <c r="B7" s="151"/>
      <c r="C7" s="152"/>
      <c r="D7" s="153">
        <v>67847</v>
      </c>
      <c r="E7" s="154"/>
      <c r="F7" s="155">
        <v>62281</v>
      </c>
      <c r="G7" s="156"/>
      <c r="H7" s="157"/>
    </row>
    <row r="8" spans="1:8" x14ac:dyDescent="0.15">
      <c r="A8" s="158"/>
      <c r="B8" s="159"/>
      <c r="C8" s="160"/>
      <c r="D8" s="161">
        <v>30160</v>
      </c>
      <c r="E8" s="162"/>
      <c r="F8" s="163">
        <v>38152</v>
      </c>
      <c r="G8" s="164"/>
      <c r="H8" s="165"/>
    </row>
    <row r="9" spans="1:8" x14ac:dyDescent="0.15">
      <c r="A9" s="146" t="s">
        <v>525</v>
      </c>
      <c r="B9" s="151"/>
      <c r="C9" s="152"/>
      <c r="D9" s="153">
        <v>70823</v>
      </c>
      <c r="E9" s="154"/>
      <c r="F9" s="155">
        <v>58940</v>
      </c>
      <c r="G9" s="156"/>
      <c r="H9" s="157"/>
    </row>
    <row r="10" spans="1:8" x14ac:dyDescent="0.15">
      <c r="A10" s="158"/>
      <c r="B10" s="159"/>
      <c r="C10" s="160"/>
      <c r="D10" s="161">
        <v>29691</v>
      </c>
      <c r="E10" s="162"/>
      <c r="F10" s="163">
        <v>33486</v>
      </c>
      <c r="G10" s="164"/>
      <c r="H10" s="165"/>
    </row>
    <row r="11" spans="1:8" x14ac:dyDescent="0.15">
      <c r="A11" s="146" t="s">
        <v>526</v>
      </c>
      <c r="B11" s="151"/>
      <c r="C11" s="152"/>
      <c r="D11" s="153">
        <v>63326</v>
      </c>
      <c r="E11" s="154"/>
      <c r="F11" s="155">
        <v>57336</v>
      </c>
      <c r="G11" s="156"/>
      <c r="H11" s="157"/>
    </row>
    <row r="12" spans="1:8" x14ac:dyDescent="0.15">
      <c r="A12" s="158"/>
      <c r="B12" s="159"/>
      <c r="C12" s="166"/>
      <c r="D12" s="161">
        <v>38251</v>
      </c>
      <c r="E12" s="162"/>
      <c r="F12" s="163">
        <v>34481</v>
      </c>
      <c r="G12" s="164"/>
      <c r="H12" s="165"/>
    </row>
    <row r="13" spans="1:8" x14ac:dyDescent="0.15">
      <c r="A13" s="146"/>
      <c r="B13" s="151"/>
      <c r="C13" s="152"/>
      <c r="D13" s="153">
        <v>87513</v>
      </c>
      <c r="E13" s="154"/>
      <c r="F13" s="155">
        <v>64673</v>
      </c>
      <c r="G13" s="167"/>
      <c r="H13" s="157"/>
    </row>
    <row r="14" spans="1:8" x14ac:dyDescent="0.15">
      <c r="A14" s="158"/>
      <c r="B14" s="159"/>
      <c r="C14" s="160"/>
      <c r="D14" s="161">
        <v>40654</v>
      </c>
      <c r="E14" s="162"/>
      <c r="F14" s="163">
        <v>34475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3.31</v>
      </c>
      <c r="C19" s="168">
        <f>ROUND(VALUE(SUBSTITUTE(実質収支比率等に係る経年分析!G$48,"▲","-")),2)</f>
        <v>3.39</v>
      </c>
      <c r="D19" s="168">
        <f>ROUND(VALUE(SUBSTITUTE(実質収支比率等に係る経年分析!H$48,"▲","-")),2)</f>
        <v>5.37</v>
      </c>
      <c r="E19" s="168">
        <f>ROUND(VALUE(SUBSTITUTE(実質収支比率等に係る経年分析!I$48,"▲","-")),2)</f>
        <v>4.3499999999999996</v>
      </c>
      <c r="F19" s="168">
        <f>ROUND(VALUE(SUBSTITUTE(実質収支比率等に係る経年分析!J$48,"▲","-")),2)</f>
        <v>2.99</v>
      </c>
    </row>
    <row r="20" spans="1:11" x14ac:dyDescent="0.15">
      <c r="A20" s="168" t="s">
        <v>53</v>
      </c>
      <c r="B20" s="168">
        <f>ROUND(VALUE(SUBSTITUTE(実質収支比率等に係る経年分析!F$47,"▲","-")),2)</f>
        <v>11.62</v>
      </c>
      <c r="C20" s="168">
        <f>ROUND(VALUE(SUBSTITUTE(実質収支比率等に係る経年分析!G$47,"▲","-")),2)</f>
        <v>11.46</v>
      </c>
      <c r="D20" s="168">
        <f>ROUND(VALUE(SUBSTITUTE(実質収支比率等に係る経年分析!H$47,"▲","-")),2)</f>
        <v>11.57</v>
      </c>
      <c r="E20" s="168">
        <f>ROUND(VALUE(SUBSTITUTE(実質収支比率等に係る経年分析!I$47,"▲","-")),2)</f>
        <v>12.62</v>
      </c>
      <c r="F20" s="168">
        <f>ROUND(VALUE(SUBSTITUTE(実質収支比率等に係る経年分析!J$47,"▲","-")),2)</f>
        <v>12.5</v>
      </c>
    </row>
    <row r="21" spans="1:11" x14ac:dyDescent="0.15">
      <c r="A21" s="168" t="s">
        <v>54</v>
      </c>
      <c r="B21" s="168">
        <f>IF(ISNUMBER(VALUE(SUBSTITUTE(実質収支比率等に係る経年分析!F$49,"▲","-"))),ROUND(VALUE(SUBSTITUTE(実質収支比率等に係る経年分析!F$49,"▲","-")),2),NA())</f>
        <v>0.61</v>
      </c>
      <c r="C21" s="168">
        <f>IF(ISNUMBER(VALUE(SUBSTITUTE(実質収支比率等に係る経年分析!G$49,"▲","-"))),ROUND(VALUE(SUBSTITUTE(実質収支比率等に係る経年分析!G$49,"▲","-")),2),NA())</f>
        <v>0.73</v>
      </c>
      <c r="D21" s="168">
        <f>IF(ISNUMBER(VALUE(SUBSTITUTE(実質収支比率等に係る経年分析!H$49,"▲","-"))),ROUND(VALUE(SUBSTITUTE(実質収支比率等に係る経年分析!H$49,"▲","-")),2),NA())</f>
        <v>3.28</v>
      </c>
      <c r="E21" s="168">
        <f>IF(ISNUMBER(VALUE(SUBSTITUTE(実質収支比率等に係る経年分析!I$49,"▲","-"))),ROUND(VALUE(SUBSTITUTE(実質収支比率等に係る経年分析!I$49,"▲","-")),2),NA())</f>
        <v>0.75</v>
      </c>
      <c r="F21" s="168">
        <f>IF(ISNUMBER(VALUE(SUBSTITUTE(実質収支比率等に係る経年分析!J$49,"▲","-"))),ROUND(VALUE(SUBSTITUTE(実質収支比率等に係る経年分析!J$49,"▲","-")),2),NA())</f>
        <v>0.86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浄化槽事業会計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0.69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1.39</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1.78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2.84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3.06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2.65</v>
      </c>
    </row>
    <row r="32" spans="1:11" x14ac:dyDescent="0.15">
      <c r="A32" s="169" t="str">
        <f>IF(連結実質赤字比率に係る赤字・黒字の構成分析!C$38="",NA(),連結実質赤字比率に係る赤字・黒字の構成分析!C$38)</f>
        <v>一般会計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3.18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3.35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5.33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4.3099999999999996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2.96</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2.3199999999999998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3.21</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3.22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4.7699999999999996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4.6900000000000004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4.95</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4.6100000000000003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13.51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12.44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11.43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9253</v>
      </c>
      <c r="E42" s="170"/>
      <c r="F42" s="170"/>
      <c r="G42" s="170">
        <f>'実質公債費比率（分子）の構造'!L$52</f>
        <v>9064</v>
      </c>
      <c r="H42" s="170"/>
      <c r="I42" s="170"/>
      <c r="J42" s="170">
        <f>'実質公債費比率（分子）の構造'!M$52</f>
        <v>9417</v>
      </c>
      <c r="K42" s="170"/>
      <c r="L42" s="170"/>
      <c r="M42" s="170">
        <f>'実質公債費比率（分子）の構造'!N$52</f>
        <v>9486</v>
      </c>
      <c r="N42" s="170"/>
      <c r="O42" s="170"/>
      <c r="P42" s="170">
        <f>'実質公債費比率（分子）の構造'!O$52</f>
        <v>9492</v>
      </c>
    </row>
    <row r="43" spans="1:16" x14ac:dyDescent="0.15">
      <c r="A43" s="170" t="s">
        <v>16</v>
      </c>
      <c r="B43" s="170">
        <f>'実質公債費比率（分子）の構造'!K$51</f>
        <v>1</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v>
      </c>
      <c r="C44" s="170"/>
      <c r="D44" s="170"/>
      <c r="E44" s="170">
        <f>'実質公債費比率（分子）の構造'!L$50</f>
        <v>12</v>
      </c>
      <c r="F44" s="170"/>
      <c r="G44" s="170"/>
      <c r="H44" s="170">
        <f>'実質公債費比率（分子）の構造'!M$50</f>
        <v>5</v>
      </c>
      <c r="I44" s="170"/>
      <c r="J44" s="170"/>
      <c r="K44" s="170">
        <f>'実質公債費比率（分子）の構造'!N$50</f>
        <v>3</v>
      </c>
      <c r="L44" s="170"/>
      <c r="M44" s="170"/>
      <c r="N44" s="170">
        <f>'実質公債費比率（分子）の構造'!O$50</f>
        <v>1</v>
      </c>
      <c r="O44" s="170"/>
      <c r="P44" s="170"/>
    </row>
    <row r="45" spans="1:16" x14ac:dyDescent="0.15">
      <c r="A45" s="170" t="s">
        <v>63</v>
      </c>
      <c r="B45" s="170">
        <f>'実質公債費比率（分子）の構造'!K$49</f>
        <v>35</v>
      </c>
      <c r="C45" s="170"/>
      <c r="D45" s="170"/>
      <c r="E45" s="170">
        <f>'実質公債費比率（分子）の構造'!L$49</f>
        <v>29</v>
      </c>
      <c r="F45" s="170"/>
      <c r="G45" s="170"/>
      <c r="H45" s="170">
        <f>'実質公債費比率（分子）の構造'!M$49</f>
        <v>22</v>
      </c>
      <c r="I45" s="170"/>
      <c r="J45" s="170"/>
      <c r="K45" s="170">
        <f>'実質公債費比率（分子）の構造'!N$49</f>
        <v>11</v>
      </c>
      <c r="L45" s="170"/>
      <c r="M45" s="170"/>
      <c r="N45" s="170">
        <f>'実質公債費比率（分子）の構造'!O$49</f>
        <v>13</v>
      </c>
      <c r="O45" s="170"/>
      <c r="P45" s="170"/>
    </row>
    <row r="46" spans="1:16" x14ac:dyDescent="0.15">
      <c r="A46" s="170" t="s">
        <v>64</v>
      </c>
      <c r="B46" s="170">
        <f>'実質公債費比率（分子）の構造'!K$48</f>
        <v>3320</v>
      </c>
      <c r="C46" s="170"/>
      <c r="D46" s="170"/>
      <c r="E46" s="170">
        <f>'実質公債費比率（分子）の構造'!L$48</f>
        <v>3166</v>
      </c>
      <c r="F46" s="170"/>
      <c r="G46" s="170"/>
      <c r="H46" s="170">
        <f>'実質公債費比率（分子）の構造'!M$48</f>
        <v>3198</v>
      </c>
      <c r="I46" s="170"/>
      <c r="J46" s="170"/>
      <c r="K46" s="170">
        <f>'実質公債費比率（分子）の構造'!N$48</f>
        <v>3164</v>
      </c>
      <c r="L46" s="170"/>
      <c r="M46" s="170"/>
      <c r="N46" s="170">
        <f>'実質公債費比率（分子）の構造'!O$48</f>
        <v>3148</v>
      </c>
      <c r="O46" s="170"/>
      <c r="P46" s="170"/>
    </row>
    <row r="47" spans="1:16" x14ac:dyDescent="0.15">
      <c r="A47" s="170" t="s">
        <v>12</v>
      </c>
      <c r="B47" s="170">
        <f>'実質公債費比率（分子）の構造'!K$47</f>
        <v>29</v>
      </c>
      <c r="C47" s="170"/>
      <c r="D47" s="170"/>
      <c r="E47" s="170">
        <f>'実質公債費比率（分子）の構造'!L$47</f>
        <v>27</v>
      </c>
      <c r="F47" s="170"/>
      <c r="G47" s="170"/>
      <c r="H47" s="170">
        <f>'実質公債費比率（分子）の構造'!M$47</f>
        <v>27</v>
      </c>
      <c r="I47" s="170"/>
      <c r="J47" s="170"/>
      <c r="K47" s="170">
        <f>'実質公債費比率（分子）の構造'!N$47</f>
        <v>27</v>
      </c>
      <c r="L47" s="170"/>
      <c r="M47" s="170"/>
      <c r="N47" s="170">
        <f>'実質公債費比率（分子）の構造'!O$47</f>
        <v>27</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7719</v>
      </c>
      <c r="C49" s="170"/>
      <c r="D49" s="170"/>
      <c r="E49" s="170">
        <f>'実質公債費比率（分子）の構造'!L$45</f>
        <v>7553</v>
      </c>
      <c r="F49" s="170"/>
      <c r="G49" s="170"/>
      <c r="H49" s="170">
        <f>'実質公債費比率（分子）の構造'!M$45</f>
        <v>8310</v>
      </c>
      <c r="I49" s="170"/>
      <c r="J49" s="170"/>
      <c r="K49" s="170">
        <f>'実質公債費比率（分子）の構造'!N$45</f>
        <v>8748</v>
      </c>
      <c r="L49" s="170"/>
      <c r="M49" s="170"/>
      <c r="N49" s="170">
        <f>'実質公債費比率（分子）の構造'!O$45</f>
        <v>8818</v>
      </c>
      <c r="O49" s="170"/>
      <c r="P49" s="170"/>
    </row>
    <row r="50" spans="1:16" x14ac:dyDescent="0.15">
      <c r="A50" s="170" t="s">
        <v>67</v>
      </c>
      <c r="B50" s="170" t="e">
        <f>NA()</f>
        <v>#N/A</v>
      </c>
      <c r="C50" s="170">
        <f>IF(ISNUMBER('実質公債費比率（分子）の構造'!K$53),'実質公債費比率（分子）の構造'!K$53,NA())</f>
        <v>1866</v>
      </c>
      <c r="D50" s="170" t="e">
        <f>NA()</f>
        <v>#N/A</v>
      </c>
      <c r="E50" s="170" t="e">
        <f>NA()</f>
        <v>#N/A</v>
      </c>
      <c r="F50" s="170">
        <f>IF(ISNUMBER('実質公債費比率（分子）の構造'!L$53),'実質公債費比率（分子）の構造'!L$53,NA())</f>
        <v>1723</v>
      </c>
      <c r="G50" s="170" t="e">
        <f>NA()</f>
        <v>#N/A</v>
      </c>
      <c r="H50" s="170" t="e">
        <f>NA()</f>
        <v>#N/A</v>
      </c>
      <c r="I50" s="170">
        <f>IF(ISNUMBER('実質公債費比率（分子）の構造'!M$53),'実質公債費比率（分子）の構造'!M$53,NA())</f>
        <v>2145</v>
      </c>
      <c r="J50" s="170" t="e">
        <f>NA()</f>
        <v>#N/A</v>
      </c>
      <c r="K50" s="170" t="e">
        <f>NA()</f>
        <v>#N/A</v>
      </c>
      <c r="L50" s="170">
        <f>IF(ISNUMBER('実質公債費比率（分子）の構造'!N$53),'実質公債費比率（分子）の構造'!N$53,NA())</f>
        <v>2467</v>
      </c>
      <c r="M50" s="170" t="e">
        <f>NA()</f>
        <v>#N/A</v>
      </c>
      <c r="N50" s="170" t="e">
        <f>NA()</f>
        <v>#N/A</v>
      </c>
      <c r="O50" s="170">
        <f>IF(ISNUMBER('実質公債費比率（分子）の構造'!O$53),'実質公債費比率（分子）の構造'!O$53,NA())</f>
        <v>2515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84150</v>
      </c>
      <c r="E56" s="169"/>
      <c r="F56" s="169"/>
      <c r="G56" s="169">
        <f>'将来負担比率（分子）の構造'!J$52</f>
        <v>84719</v>
      </c>
      <c r="H56" s="169"/>
      <c r="I56" s="169"/>
      <c r="J56" s="169">
        <f>'将来負担比率（分子）の構造'!K$52</f>
        <v>81946</v>
      </c>
      <c r="K56" s="169"/>
      <c r="L56" s="169"/>
      <c r="M56" s="169">
        <f>'将来負担比率（分子）の構造'!L$52</f>
        <v>78404</v>
      </c>
      <c r="N56" s="169"/>
      <c r="O56" s="169"/>
      <c r="P56" s="169">
        <f>'将来負担比率（分子）の構造'!M$52</f>
        <v>74676</v>
      </c>
    </row>
    <row r="57" spans="1:16" x14ac:dyDescent="0.15">
      <c r="A57" s="169" t="s">
        <v>42</v>
      </c>
      <c r="B57" s="169"/>
      <c r="C57" s="169"/>
      <c r="D57" s="169">
        <f>'将来負担比率（分子）の構造'!I$51</f>
        <v>5445</v>
      </c>
      <c r="E57" s="169"/>
      <c r="F57" s="169"/>
      <c r="G57" s="169">
        <f>'将来負担比率（分子）の構造'!J$51</f>
        <v>6359</v>
      </c>
      <c r="H57" s="169"/>
      <c r="I57" s="169"/>
      <c r="J57" s="169">
        <f>'将来負担比率（分子）の構造'!K$51</f>
        <v>6457</v>
      </c>
      <c r="K57" s="169"/>
      <c r="L57" s="169"/>
      <c r="M57" s="169">
        <f>'将来負担比率（分子）の構造'!L$51</f>
        <v>6285</v>
      </c>
      <c r="N57" s="169"/>
      <c r="O57" s="169"/>
      <c r="P57" s="169">
        <f>'将来負担比率（分子）の構造'!M$51</f>
        <v>3629</v>
      </c>
    </row>
    <row r="58" spans="1:16" x14ac:dyDescent="0.15">
      <c r="A58" s="169" t="s">
        <v>41</v>
      </c>
      <c r="B58" s="169"/>
      <c r="C58" s="169"/>
      <c r="D58" s="169">
        <f>'将来負担比率（分子）の構造'!I$50</f>
        <v>15386</v>
      </c>
      <c r="E58" s="169"/>
      <c r="F58" s="169"/>
      <c r="G58" s="169">
        <f>'将来負担比率（分子）の構造'!J$50</f>
        <v>15422</v>
      </c>
      <c r="H58" s="169"/>
      <c r="I58" s="169"/>
      <c r="J58" s="169">
        <f>'将来負担比率（分子）の構造'!K$50</f>
        <v>15401</v>
      </c>
      <c r="K58" s="169"/>
      <c r="L58" s="169"/>
      <c r="M58" s="169">
        <f>'将来負担比率（分子）の構造'!L$50</f>
        <v>16211</v>
      </c>
      <c r="N58" s="169"/>
      <c r="O58" s="169"/>
      <c r="P58" s="169">
        <f>'将来負担比率（分子）の構造'!M$50</f>
        <v>15601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478</v>
      </c>
      <c r="C61" s="169"/>
      <c r="D61" s="169"/>
      <c r="E61" s="169">
        <f>'将来負担比率（分子）の構造'!J$46</f>
        <v>478</v>
      </c>
      <c r="F61" s="169"/>
      <c r="G61" s="169"/>
      <c r="H61" s="169">
        <f>'将来負担比率（分子）の構造'!K$46</f>
        <v>434</v>
      </c>
      <c r="I61" s="169"/>
      <c r="J61" s="169"/>
      <c r="K61" s="169">
        <f>'将来負担比率（分子）の構造'!L$46</f>
        <v>468</v>
      </c>
      <c r="L61" s="169"/>
      <c r="M61" s="169"/>
      <c r="N61" s="169">
        <f>'将来負担比率（分子）の構造'!M$46</f>
        <v>435</v>
      </c>
      <c r="O61" s="169"/>
      <c r="P61" s="169"/>
    </row>
    <row r="62" spans="1:16" x14ac:dyDescent="0.15">
      <c r="A62" s="169" t="s">
        <v>35</v>
      </c>
      <c r="B62" s="169">
        <f>'将来負担比率（分子）の構造'!I$45</f>
        <v>9947</v>
      </c>
      <c r="C62" s="169"/>
      <c r="D62" s="169"/>
      <c r="E62" s="169">
        <f>'将来負担比率（分子）の構造'!J$45</f>
        <v>9703</v>
      </c>
      <c r="F62" s="169"/>
      <c r="G62" s="169"/>
      <c r="H62" s="169">
        <f>'将来負担比率（分子）の構造'!K$45</f>
        <v>9490</v>
      </c>
      <c r="I62" s="169"/>
      <c r="J62" s="169"/>
      <c r="K62" s="169">
        <f>'将来負担比率（分子）の構造'!L$45</f>
        <v>9358</v>
      </c>
      <c r="L62" s="169"/>
      <c r="M62" s="169"/>
      <c r="N62" s="169">
        <f>'将来負担比率（分子）の構造'!M$45</f>
        <v>9287</v>
      </c>
      <c r="O62" s="169"/>
      <c r="P62" s="169"/>
    </row>
    <row r="63" spans="1:16" x14ac:dyDescent="0.15">
      <c r="A63" s="169" t="s">
        <v>34</v>
      </c>
      <c r="B63" s="169">
        <f>'将来負担比率（分子）の構造'!I$44</f>
        <v>65</v>
      </c>
      <c r="C63" s="169"/>
      <c r="D63" s="169"/>
      <c r="E63" s="169">
        <f>'将来負担比率（分子）の構造'!J$44</f>
        <v>53</v>
      </c>
      <c r="F63" s="169"/>
      <c r="G63" s="169"/>
      <c r="H63" s="169">
        <f>'将来負担比率（分子）の構造'!K$44</f>
        <v>56</v>
      </c>
      <c r="I63" s="169"/>
      <c r="J63" s="169"/>
      <c r="K63" s="169">
        <f>'将来負担比率（分子）の構造'!L$44</f>
        <v>72</v>
      </c>
      <c r="L63" s="169"/>
      <c r="M63" s="169"/>
      <c r="N63" s="169">
        <f>'将来負担比率（分子）の構造'!M$44</f>
        <v>73</v>
      </c>
      <c r="O63" s="169"/>
      <c r="P63" s="169"/>
    </row>
    <row r="64" spans="1:16" x14ac:dyDescent="0.15">
      <c r="A64" s="169" t="s">
        <v>33</v>
      </c>
      <c r="B64" s="169">
        <f>'将来負担比率（分子）の構造'!I$43</f>
        <v>31401</v>
      </c>
      <c r="C64" s="169"/>
      <c r="D64" s="169"/>
      <c r="E64" s="169">
        <f>'将来負担比率（分子）の構造'!J$43</f>
        <v>29502</v>
      </c>
      <c r="F64" s="169"/>
      <c r="G64" s="169"/>
      <c r="H64" s="169">
        <f>'将来負担比率（分子）の構造'!K$43</f>
        <v>27472</v>
      </c>
      <c r="I64" s="169"/>
      <c r="J64" s="169"/>
      <c r="K64" s="169">
        <f>'将来負担比率（分子）の構造'!L$43</f>
        <v>26218</v>
      </c>
      <c r="L64" s="169"/>
      <c r="M64" s="169"/>
      <c r="N64" s="169">
        <f>'将来負担比率（分子）の構造'!M$43</f>
        <v>25219</v>
      </c>
      <c r="O64" s="169"/>
      <c r="P64" s="169"/>
    </row>
    <row r="65" spans="1:16" x14ac:dyDescent="0.15">
      <c r="A65" s="169" t="s">
        <v>32</v>
      </c>
      <c r="B65" s="169">
        <f>'将来負担比率（分子）の構造'!I$42</f>
        <v>1035</v>
      </c>
      <c r="C65" s="169"/>
      <c r="D65" s="169"/>
      <c r="E65" s="169">
        <f>'将来負担比率（分子）の構造'!J$42</f>
        <v>945</v>
      </c>
      <c r="F65" s="169"/>
      <c r="G65" s="169"/>
      <c r="H65" s="169">
        <f>'将来負担比率（分子）の構造'!K$42</f>
        <v>861</v>
      </c>
      <c r="I65" s="169"/>
      <c r="J65" s="169"/>
      <c r="K65" s="169">
        <f>'将来負担比率（分子）の構造'!L$42</f>
        <v>781</v>
      </c>
      <c r="L65" s="169"/>
      <c r="M65" s="169"/>
      <c r="N65" s="169">
        <f>'将来負担比率（分子）の構造'!M$42</f>
        <v>780</v>
      </c>
      <c r="O65" s="169"/>
      <c r="P65" s="169"/>
    </row>
    <row r="66" spans="1:16" x14ac:dyDescent="0.15">
      <c r="A66" s="169" t="s">
        <v>31</v>
      </c>
      <c r="B66" s="169">
        <f>'将来負担比率（分子）の構造'!I$41</f>
        <v>78481</v>
      </c>
      <c r="C66" s="169"/>
      <c r="D66" s="169"/>
      <c r="E66" s="169">
        <f>'将来負担比率（分子）の構造'!J$41</f>
        <v>81486</v>
      </c>
      <c r="F66" s="169"/>
      <c r="G66" s="169"/>
      <c r="H66" s="169">
        <f>'将来負担比率（分子）の構造'!K$41</f>
        <v>79799</v>
      </c>
      <c r="I66" s="169"/>
      <c r="J66" s="169"/>
      <c r="K66" s="169">
        <f>'将来負担比率（分子）の構造'!L$41</f>
        <v>76828</v>
      </c>
      <c r="L66" s="169"/>
      <c r="M66" s="169"/>
      <c r="N66" s="169">
        <f>'将来負担比率（分子）の構造'!M$41</f>
        <v>71859</v>
      </c>
      <c r="O66" s="169"/>
      <c r="P66" s="169"/>
    </row>
    <row r="67" spans="1:16" x14ac:dyDescent="0.15">
      <c r="A67" s="169" t="s">
        <v>71</v>
      </c>
      <c r="B67" s="169" t="e">
        <f>NA()</f>
        <v>#N/A</v>
      </c>
      <c r="C67" s="169">
        <f>IF(ISNUMBER('将来負担比率（分子）の構造'!I$53), IF('将来負担比率（分子）の構造'!I$53 &lt; 0, 0, '将来負担比率（分子）の構造'!I$53), NA())</f>
        <v>16427</v>
      </c>
      <c r="D67" s="169" t="e">
        <f>NA()</f>
        <v>#N/A</v>
      </c>
      <c r="E67" s="169" t="e">
        <f>NA()</f>
        <v>#N/A</v>
      </c>
      <c r="F67" s="169">
        <f>IF(ISNUMBER('将来負担比率（分子）の構造'!J$53), IF('将来負担比率（分子）の構造'!J$53 &lt; 0, 0, '将来負担比率（分子）の構造'!J$53), NA())</f>
        <v>15668</v>
      </c>
      <c r="G67" s="169" t="e">
        <f>NA()</f>
        <v>#N/A</v>
      </c>
      <c r="H67" s="169" t="e">
        <f>NA()</f>
        <v>#N/A</v>
      </c>
      <c r="I67" s="169">
        <f>IF(ISNUMBER('将来負担比率（分子）の構造'!K$53), IF('将来負担比率（分子）の構造'!K$53 &lt; 0, 0, '将来負担比率（分子）の構造'!K$53), NA())</f>
        <v>14308</v>
      </c>
      <c r="J67" s="169" t="e">
        <f>NA()</f>
        <v>#N/A</v>
      </c>
      <c r="K67" s="169" t="e">
        <f>NA()</f>
        <v>#N/A</v>
      </c>
      <c r="L67" s="169">
        <f>IF(ISNUMBER('将来負担比率（分子）の構造'!L$53), IF('将来負担比率（分子）の構造'!L$53 &lt; 0, 0, '将来負担比率（分子）の構造'!L$53), NA())</f>
        <v>12826</v>
      </c>
      <c r="M67" s="169" t="e">
        <f>NA()</f>
        <v>#N/A</v>
      </c>
      <c r="N67" s="169" t="e">
        <f>NA()</f>
        <v>#N/A</v>
      </c>
      <c r="O67" s="169">
        <f>IF(ISNUMBER('将来負担比率（分子）の構造'!M$53), IF('将来負担比率（分子）の構造'!M$53 &lt; 0, 0, '将来負担比率（分子）の構造'!M$53), NA())</f>
        <v>13747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4676</v>
      </c>
      <c r="C72" s="173">
        <f>基金残高に係る経年分析!G55</f>
        <v>5041</v>
      </c>
      <c r="D72" s="173">
        <f>基金残高に係る経年分析!H55</f>
        <v>5046</v>
      </c>
    </row>
    <row r="73" spans="1:16" x14ac:dyDescent="0.15">
      <c r="A73" s="172" t="s">
        <v>74</v>
      </c>
      <c r="B73" s="173">
        <f>基金残高に係る経年分析!F56</f>
        <v>4101</v>
      </c>
      <c r="C73" s="173">
        <f>基金残高に係る経年分析!G56</f>
        <v>4300</v>
      </c>
      <c r="D73" s="173">
        <f>基金残高に係る経年分析!H56</f>
        <v>4316</v>
      </c>
    </row>
    <row r="74" spans="1:16" x14ac:dyDescent="0.15">
      <c r="A74" s="172" t="s">
        <v>75</v>
      </c>
      <c r="B74" s="173">
        <f>基金残高に係る経年分析!F57</f>
        <v>8711</v>
      </c>
      <c r="C74" s="173">
        <f>基金残高に係る経年分析!G57</f>
        <v>8246</v>
      </c>
      <c r="D74" s="173">
        <f>基金残高に係る経年分析!H57</f>
        <v>7081</v>
      </c>
    </row>
  </sheetData>
  <sheetProtection algorithmName="SHA-512" hashValue="WR10uW14XNUwX0+g7qJYU7ZjHoXWdN2ojHAhGRkrIZLPqGthhGXQJ6PC+/4Im1PDXj5hx8L5ywyJv/d0BEGDng==" saltValue="9ho62usGudpb4nzSTyY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P6040</cp:lastModifiedBy>
  <cp:lastPrinted>2025-03-12T06:11:39Z</cp:lastPrinted>
  <dcterms:created xsi:type="dcterms:W3CDTF">2025-02-19T00:48:35Z</dcterms:created>
  <dcterms:modified xsi:type="dcterms:W3CDTF">2025-03-21T06:15:06Z</dcterms:modified>
  <cp:category/>
</cp:coreProperties>
</file>