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7\04募集要項\R7テクノロジー\協議様式\"/>
    </mc:Choice>
  </mc:AlternateContent>
  <bookViews>
    <workbookView xWindow="0" yWindow="0" windowWidth="20490" windowHeight="7560" activeTab="1"/>
  </bookViews>
  <sheets>
    <sheet name="所要額調書（介護業務支援）" sheetId="8" r:id="rId1"/>
    <sheet name="所要額調書（介護業務支援以外） " sheetId="7" r:id="rId2"/>
  </sheets>
  <definedNames>
    <definedName name="_xlnm.Print_Area" localSheetId="0">'所要額調書（介護業務支援）'!$A$1:$M$35</definedName>
    <definedName name="_xlnm.Print_Area" localSheetId="1">'所要額調書（介護業務支援以外） 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8" l="1"/>
  <c r="C19" i="8"/>
  <c r="E32" i="7"/>
  <c r="E33" i="7"/>
  <c r="E31" i="7"/>
  <c r="C32" i="7"/>
  <c r="C33" i="7"/>
  <c r="C31" i="7"/>
  <c r="E22" i="7"/>
  <c r="E23" i="7"/>
  <c r="E21" i="7"/>
  <c r="C22" i="7"/>
  <c r="C23" i="7"/>
  <c r="C21" i="7"/>
  <c r="C11" i="7"/>
  <c r="G26" i="8" l="1"/>
  <c r="I26" i="8" s="1"/>
  <c r="K26" i="8" s="1"/>
  <c r="E26" i="8"/>
  <c r="G19" i="8"/>
  <c r="I19" i="8" s="1"/>
  <c r="K19" i="8" s="1"/>
  <c r="E19" i="8"/>
  <c r="G12" i="8"/>
  <c r="I12" i="8" s="1"/>
  <c r="K12" i="8" s="1"/>
  <c r="E12" i="8"/>
  <c r="L26" i="8" l="1"/>
  <c r="M26" i="8" s="1"/>
  <c r="L19" i="8"/>
  <c r="M19" i="8" s="1"/>
  <c r="L12" i="8"/>
  <c r="C12" i="8"/>
  <c r="G33" i="7"/>
  <c r="G32" i="7"/>
  <c r="G31" i="7"/>
  <c r="G23" i="7"/>
  <c r="G22" i="7"/>
  <c r="G21" i="7"/>
  <c r="M12" i="8" l="1"/>
  <c r="H21" i="7"/>
  <c r="H23" i="7"/>
  <c r="H32" i="7"/>
  <c r="H31" i="7"/>
  <c r="H22" i="7"/>
  <c r="H33" i="7"/>
  <c r="G13" i="7"/>
  <c r="E13" i="7"/>
  <c r="C13" i="7"/>
  <c r="E12" i="7"/>
  <c r="C12" i="7"/>
  <c r="G11" i="7"/>
  <c r="E11" i="7"/>
  <c r="G12" i="7"/>
  <c r="H24" i="7" l="1"/>
  <c r="H13" i="7"/>
  <c r="H34" i="7"/>
  <c r="H12" i="7"/>
  <c r="H11" i="7"/>
  <c r="H14" i="7" l="1"/>
  <c r="H6" i="7" s="1"/>
</calcChain>
</file>

<file path=xl/sharedStrings.xml><?xml version="1.0" encoding="utf-8"?>
<sst xmlns="http://schemas.openxmlformats.org/spreadsheetml/2006/main" count="257" uniqueCount="116">
  <si>
    <t>（円）</t>
    <rPh sb="1" eb="2">
      <t>エン</t>
    </rPh>
    <phoneticPr fontId="2"/>
  </si>
  <si>
    <t>移動支援</t>
    <rPh sb="0" eb="2">
      <t>イドウ</t>
    </rPh>
    <rPh sb="2" eb="4">
      <t>シエン</t>
    </rPh>
    <phoneticPr fontId="2"/>
  </si>
  <si>
    <t>排泄支援</t>
    <rPh sb="0" eb="2">
      <t>ハイセツ</t>
    </rPh>
    <rPh sb="2" eb="4">
      <t>シエン</t>
    </rPh>
    <phoneticPr fontId="2"/>
  </si>
  <si>
    <t>見守り</t>
    <rPh sb="0" eb="2">
      <t>ミマモ</t>
    </rPh>
    <phoneticPr fontId="2"/>
  </si>
  <si>
    <t>コミュニケーション</t>
    <phoneticPr fontId="2"/>
  </si>
  <si>
    <t>入浴支援</t>
    <rPh sb="0" eb="2">
      <t>ニュウヨク</t>
    </rPh>
    <rPh sb="2" eb="4">
      <t>シエン</t>
    </rPh>
    <phoneticPr fontId="2"/>
  </si>
  <si>
    <t>介護業務支援</t>
    <rPh sb="0" eb="2">
      <t>カイゴ</t>
    </rPh>
    <rPh sb="2" eb="4">
      <t>ギョウム</t>
    </rPh>
    <rPh sb="4" eb="6">
      <t>シエン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</si>
  <si>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</si>
  <si>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</si>
  <si>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</si>
  <si>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</si>
  <si>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</si>
  <si>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</si>
  <si>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</si>
  <si>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</si>
  <si>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</si>
  <si>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</si>
  <si>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</si>
  <si>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</si>
  <si>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</si>
  <si>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</si>
  <si>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</si>
  <si>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</si>
  <si>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</si>
  <si>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</si>
  <si>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</si>
  <si>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</si>
  <si>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</si>
  <si>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</si>
  <si>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</si>
  <si>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</si>
  <si>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ロボット種別
（リストから選択）</t>
    <rPh sb="4" eb="6">
      <t>シュベツ</t>
    </rPh>
    <rPh sb="13" eb="15">
      <t>センタク</t>
    </rPh>
    <phoneticPr fontId="2"/>
  </si>
  <si>
    <t>Ａ</t>
    <phoneticPr fontId="2"/>
  </si>
  <si>
    <t>Ｂ</t>
    <phoneticPr fontId="2"/>
  </si>
  <si>
    <t>Ｃ</t>
    <phoneticPr fontId="2"/>
  </si>
  <si>
    <t xml:space="preserve">     (注)１ １機器ごとに行とすること。（機器を数種類申請する場合は適宜行を追加すること。）</t>
    <rPh sb="6" eb="7">
      <t>チュウ</t>
    </rPh>
    <rPh sb="11" eb="13">
      <t>キキ</t>
    </rPh>
    <rPh sb="16" eb="17">
      <t>イ</t>
    </rPh>
    <rPh sb="24" eb="26">
      <t>キキ</t>
    </rPh>
    <rPh sb="27" eb="30">
      <t>スウシュルイ</t>
    </rPh>
    <rPh sb="30" eb="32">
      <t>シンセイ</t>
    </rPh>
    <rPh sb="34" eb="36">
      <t>バアイ</t>
    </rPh>
    <rPh sb="37" eb="39">
      <t>テキギ</t>
    </rPh>
    <rPh sb="39" eb="40">
      <t>ギョウ</t>
    </rPh>
    <rPh sb="41" eb="43">
      <t>ツイカ</t>
    </rPh>
    <phoneticPr fontId="5"/>
  </si>
  <si>
    <t>Ａ×３/４
（千円未満切捨て）</t>
    <rPh sb="7" eb="9">
      <t>センエン</t>
    </rPh>
    <rPh sb="9" eb="11">
      <t>ミマン</t>
    </rPh>
    <rPh sb="11" eb="13">
      <t>キリス</t>
    </rPh>
    <phoneticPr fontId="2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</si>
  <si>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</si>
  <si>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E</t>
    <phoneticPr fontId="2"/>
  </si>
  <si>
    <t>職員１～10名</t>
    <rPh sb="0" eb="2">
      <t>ショクイン</t>
    </rPh>
    <rPh sb="6" eb="7">
      <t>メイ</t>
    </rPh>
    <phoneticPr fontId="2"/>
  </si>
  <si>
    <t>職員11名～20名</t>
    <rPh sb="0" eb="2">
      <t>ショクイン</t>
    </rPh>
    <rPh sb="4" eb="5">
      <t>メイ</t>
    </rPh>
    <rPh sb="8" eb="9">
      <t>メイ</t>
    </rPh>
    <phoneticPr fontId="2"/>
  </si>
  <si>
    <t>職員21名～30名</t>
    <rPh sb="0" eb="2">
      <t>ショクイン</t>
    </rPh>
    <rPh sb="4" eb="5">
      <t>メイ</t>
    </rPh>
    <rPh sb="8" eb="9">
      <t>メイ</t>
    </rPh>
    <phoneticPr fontId="2"/>
  </si>
  <si>
    <t>職員31名以上</t>
    <rPh sb="0" eb="2">
      <t>ショクイン</t>
    </rPh>
    <rPh sb="4" eb="5">
      <t>メイ</t>
    </rPh>
    <rPh sb="5" eb="7">
      <t>イジョウ</t>
    </rPh>
    <phoneticPr fontId="2"/>
  </si>
  <si>
    <t>パッケージ型</t>
    <rPh sb="5" eb="6">
      <t>ガタ</t>
    </rPh>
    <phoneticPr fontId="2"/>
  </si>
  <si>
    <t>その他</t>
    <rPh sb="2" eb="3">
      <t>タ</t>
    </rPh>
    <phoneticPr fontId="2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</si>
  <si>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</si>
  <si>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情報端末</t>
    <rPh sb="0" eb="2">
      <t>ジョウホウ</t>
    </rPh>
    <rPh sb="2" eb="4">
      <t>タンマツ</t>
    </rPh>
    <phoneticPr fontId="2"/>
  </si>
  <si>
    <t>事業所名</t>
    <rPh sb="0" eb="3">
      <t>ジギョウショ</t>
    </rPh>
    <rPh sb="3" eb="4">
      <t>メイ</t>
    </rPh>
    <phoneticPr fontId="2"/>
  </si>
  <si>
    <t>事業所計</t>
    <rPh sb="0" eb="2">
      <t>ジギョウ</t>
    </rPh>
    <rPh sb="2" eb="3">
      <t>ショ</t>
    </rPh>
    <rPh sb="3" eb="4">
      <t>ケイ</t>
    </rPh>
    <phoneticPr fontId="2"/>
  </si>
  <si>
    <t>施設種別　　    　　（リストから選択）</t>
    <rPh sb="0" eb="2">
      <t>シセツ</t>
    </rPh>
    <rPh sb="2" eb="4">
      <t>シュベツ</t>
    </rPh>
    <rPh sb="18" eb="20">
      <t>センタク</t>
    </rPh>
    <phoneticPr fontId="2"/>
  </si>
  <si>
    <t>製品名</t>
    <rPh sb="0" eb="3">
      <t>セイヒンメイ</t>
    </rPh>
    <phoneticPr fontId="2"/>
  </si>
  <si>
    <t>A</t>
    <phoneticPr fontId="2"/>
  </si>
  <si>
    <t>B</t>
    <phoneticPr fontId="2"/>
  </si>
  <si>
    <t>D</t>
    <phoneticPr fontId="2"/>
  </si>
  <si>
    <t>C</t>
    <phoneticPr fontId="2"/>
  </si>
  <si>
    <t>F</t>
    <phoneticPr fontId="2"/>
  </si>
  <si>
    <t>(台）</t>
    <rPh sb="1" eb="2">
      <t>ダイ</t>
    </rPh>
    <phoneticPr fontId="2"/>
  </si>
  <si>
    <t>（円）</t>
    <rPh sb="1" eb="2">
      <t>エン</t>
    </rPh>
    <phoneticPr fontId="2"/>
  </si>
  <si>
    <t>Ｄ×３/４
（千円未満切捨て）</t>
    <rPh sb="7" eb="9">
      <t>センエン</t>
    </rPh>
    <rPh sb="9" eb="11">
      <t>ミマン</t>
    </rPh>
    <rPh sb="11" eb="13">
      <t>キリス</t>
    </rPh>
    <phoneticPr fontId="2"/>
  </si>
  <si>
    <t>製品※（注１）</t>
    <rPh sb="0" eb="2">
      <t>セイヒン</t>
    </rPh>
    <rPh sb="4" eb="5">
      <t>チュウ</t>
    </rPh>
    <phoneticPr fontId="2"/>
  </si>
  <si>
    <t>　　　 ２ Ｂ欄は、パッケージ型の場合は１と記載すること。　</t>
    <rPh sb="15" eb="16">
      <t>ガタ</t>
    </rPh>
    <rPh sb="17" eb="19">
      <t>バアイ</t>
    </rPh>
    <rPh sb="22" eb="24">
      <t>キサイ</t>
    </rPh>
    <phoneticPr fontId="5"/>
  </si>
  <si>
    <t>台数※（注２）</t>
    <rPh sb="0" eb="2">
      <t>ダイスウ</t>
    </rPh>
    <rPh sb="4" eb="5">
      <t>チュウ</t>
    </rPh>
    <phoneticPr fontId="2"/>
  </si>
  <si>
    <t>　　　 ３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</si>
  <si>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一式あたりの
対象経費（税抜）
※（注3,4,5）</t>
    <rPh sb="0" eb="2">
      <t>イッシキ</t>
    </rPh>
    <rPh sb="7" eb="9">
      <t>タイショウ</t>
    </rPh>
    <rPh sb="9" eb="11">
      <t>ケイヒ</t>
    </rPh>
    <rPh sb="12" eb="13">
      <t>ゼイ</t>
    </rPh>
    <rPh sb="13" eb="14">
      <t>ヌ</t>
    </rPh>
    <phoneticPr fontId="2"/>
  </si>
  <si>
    <t>職員数</t>
    <rPh sb="0" eb="2">
      <t>ショクイン</t>
    </rPh>
    <rPh sb="2" eb="3">
      <t>スウ</t>
    </rPh>
    <phoneticPr fontId="2"/>
  </si>
  <si>
    <t>令和７年度山形県介護テクノロジー定着支援事業費補助金　所要額調書（介護業務支援以外）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ショヨウ</t>
    </rPh>
    <rPh sb="29" eb="30">
      <t>ガク</t>
    </rPh>
    <rPh sb="30" eb="32">
      <t>チョウショ</t>
    </rPh>
    <rPh sb="33" eb="35">
      <t>カイゴ</t>
    </rPh>
    <rPh sb="35" eb="37">
      <t>ギョウム</t>
    </rPh>
    <rPh sb="37" eb="39">
      <t>シエン</t>
    </rPh>
    <rPh sb="39" eb="41">
      <t>イガイ</t>
    </rPh>
    <phoneticPr fontId="2"/>
  </si>
  <si>
    <t>令和７年度山形県介護テクノロジー定着支援事業費補助金　所要額調書（介護業務支援用）</t>
    <rPh sb="0" eb="2">
      <t>レイワ</t>
    </rPh>
    <rPh sb="3" eb="5">
      <t>ネンド</t>
    </rPh>
    <rPh sb="5" eb="7">
      <t>ヤマガタ</t>
    </rPh>
    <rPh sb="7" eb="8">
      <t>ケン</t>
    </rPh>
    <rPh sb="8" eb="10">
      <t>カイゴ</t>
    </rPh>
    <rPh sb="16" eb="18">
      <t>テイチャク</t>
    </rPh>
    <rPh sb="18" eb="20">
      <t>シエン</t>
    </rPh>
    <rPh sb="20" eb="22">
      <t>ジギョウ</t>
    </rPh>
    <rPh sb="22" eb="23">
      <t>ヒ</t>
    </rPh>
    <rPh sb="23" eb="26">
      <t>ホジョキン</t>
    </rPh>
    <rPh sb="27" eb="29">
      <t>ショヨウ</t>
    </rPh>
    <rPh sb="29" eb="30">
      <t>ガク</t>
    </rPh>
    <rPh sb="30" eb="32">
      <t>チョウショ</t>
    </rPh>
    <rPh sb="33" eb="35">
      <t>カイゴ</t>
    </rPh>
    <rPh sb="35" eb="37">
      <t>ギョウム</t>
    </rPh>
    <rPh sb="37" eb="39">
      <t>シエン</t>
    </rPh>
    <rPh sb="39" eb="40">
      <t>ヨウ</t>
    </rPh>
    <phoneticPr fontId="2"/>
  </si>
  <si>
    <t>５事業所以上と連携を実施する</t>
    <rPh sb="1" eb="4">
      <t>ジギョウショ</t>
    </rPh>
    <rPh sb="4" eb="6">
      <t>イジョウ</t>
    </rPh>
    <rPh sb="7" eb="9">
      <t>レンケイ</t>
    </rPh>
    <rPh sb="10" eb="12">
      <t>ジッシ</t>
    </rPh>
    <phoneticPr fontId="2"/>
  </si>
  <si>
    <t>〇</t>
    <phoneticPr fontId="2"/>
  </si>
  <si>
    <t xml:space="preserve">     (注)１導入内容は、ソフトウェアやハードウェアの製品名や台数、その他ネットワーク機器等の名称を記入すること。</t>
    <rPh sb="6" eb="7">
      <t>チュウ</t>
    </rPh>
    <rPh sb="9" eb="11">
      <t>ドウニュウ</t>
    </rPh>
    <rPh sb="11" eb="13">
      <t>ナイヨウ</t>
    </rPh>
    <rPh sb="29" eb="31">
      <t>セイヒン</t>
    </rPh>
    <rPh sb="31" eb="32">
      <t>メイ</t>
    </rPh>
    <rPh sb="33" eb="35">
      <t>ダイスウ</t>
    </rPh>
    <rPh sb="38" eb="39">
      <t>タ</t>
    </rPh>
    <rPh sb="45" eb="47">
      <t>キキ</t>
    </rPh>
    <rPh sb="47" eb="48">
      <t>トウ</t>
    </rPh>
    <rPh sb="49" eb="51">
      <t>メイショウ</t>
    </rPh>
    <rPh sb="52" eb="54">
      <t>キニュウ</t>
    </rPh>
    <phoneticPr fontId="5"/>
  </si>
  <si>
    <t>事業所あたりの
補助限度額※（注２）</t>
    <rPh sb="0" eb="3">
      <t>ジギョウショ</t>
    </rPh>
    <rPh sb="8" eb="10">
      <t>ホジョ</t>
    </rPh>
    <rPh sb="10" eb="12">
      <t>ゲンド</t>
    </rPh>
    <rPh sb="12" eb="13">
      <t>ガク</t>
    </rPh>
    <rPh sb="15" eb="16">
      <t>チュウ</t>
    </rPh>
    <phoneticPr fontId="2"/>
  </si>
  <si>
    <t>　　　 ４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</si>
  <si>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　　　 ４ D欄の対象経費については、補助要綱別表３を参照の上記載すること。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7" eb="29">
      <t>サンショウ</t>
    </rPh>
    <rPh sb="30" eb="31">
      <t>ウエ</t>
    </rPh>
    <rPh sb="31" eb="33">
      <t>キサイ</t>
    </rPh>
    <phoneticPr fontId="5"/>
  </si>
  <si>
    <t>1機器（一式）あたりの
基準額</t>
    <rPh sb="1" eb="3">
      <t>キキ</t>
    </rPh>
    <rPh sb="4" eb="6">
      <t>イッシキ</t>
    </rPh>
    <rPh sb="12" eb="14">
      <t>キジュン</t>
    </rPh>
    <rPh sb="14" eb="15">
      <t>ガク</t>
    </rPh>
    <phoneticPr fontId="2"/>
  </si>
  <si>
    <t>補助基本額
（Ｃ又はＥのいずれか低い額）</t>
    <rPh sb="0" eb="2">
      <t>ホジョ</t>
    </rPh>
    <rPh sb="2" eb="4">
      <t>キホン</t>
    </rPh>
    <rPh sb="4" eb="5">
      <t>ガク</t>
    </rPh>
    <rPh sb="8" eb="9">
      <t>マタ</t>
    </rPh>
    <rPh sb="16" eb="17">
      <t>ヒク</t>
    </rPh>
    <rPh sb="18" eb="19">
      <t>ガク</t>
    </rPh>
    <phoneticPr fontId="2"/>
  </si>
  <si>
    <t>一式あたり（情報端末を除く）の
対象経費（税抜）
※（注3,4,5）</t>
    <rPh sb="0" eb="2">
      <t>イッシキ</t>
    </rPh>
    <rPh sb="6" eb="8">
      <t>ジョウホウ</t>
    </rPh>
    <rPh sb="8" eb="10">
      <t>タンマツ</t>
    </rPh>
    <rPh sb="11" eb="12">
      <t>ノゾ</t>
    </rPh>
    <rPh sb="16" eb="18">
      <t>タイショウ</t>
    </rPh>
    <rPh sb="18" eb="20">
      <t>ケイヒ</t>
    </rPh>
    <rPh sb="21" eb="22">
      <t>ゼイ</t>
    </rPh>
    <rPh sb="22" eb="23">
      <t>ヌ</t>
    </rPh>
    <phoneticPr fontId="2"/>
  </si>
  <si>
    <t>Ｄ</t>
    <phoneticPr fontId="2"/>
  </si>
  <si>
    <t>Ｄ×3/4　　　　　　　　　（千円未満切り捨て）</t>
    <rPh sb="15" eb="17">
      <t>センエン</t>
    </rPh>
    <rPh sb="17" eb="19">
      <t>ミマン</t>
    </rPh>
    <rPh sb="19" eb="20">
      <t>キ</t>
    </rPh>
    <rPh sb="21" eb="22">
      <t>ス</t>
    </rPh>
    <phoneticPr fontId="2"/>
  </si>
  <si>
    <t>情報端末の　　　　補助基準額</t>
    <rPh sb="0" eb="2">
      <t>ジョウホウ</t>
    </rPh>
    <rPh sb="2" eb="4">
      <t>タンマツ</t>
    </rPh>
    <rPh sb="9" eb="11">
      <t>ホジョ</t>
    </rPh>
    <rPh sb="11" eb="13">
      <t>キジュン</t>
    </rPh>
    <rPh sb="13" eb="14">
      <t>ガク</t>
    </rPh>
    <phoneticPr fontId="2"/>
  </si>
  <si>
    <t>情報端末の　　　　　　　　導入台数</t>
    <rPh sb="0" eb="2">
      <t>ジョウホウ</t>
    </rPh>
    <rPh sb="2" eb="4">
      <t>タンマツ</t>
    </rPh>
    <rPh sb="13" eb="15">
      <t>ドウニュウ</t>
    </rPh>
    <rPh sb="15" eb="17">
      <t>ダイスウ</t>
    </rPh>
    <phoneticPr fontId="2"/>
  </si>
  <si>
    <t>情報端末の補助基本額（Ｅ又はＦのいずれか低い額）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rPh sb="12" eb="13">
      <t>マタ</t>
    </rPh>
    <rPh sb="20" eb="21">
      <t>ヒク</t>
    </rPh>
    <rPh sb="22" eb="23">
      <t>ガク</t>
    </rPh>
    <phoneticPr fontId="2"/>
  </si>
  <si>
    <t>情報端末の補助基本額（Ｇ×Ｈ）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</si>
  <si>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</si>
  <si>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</si>
  <si>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</si>
  <si>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</si>
  <si>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</si>
  <si>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</si>
  <si>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</si>
  <si>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Ｃ+Ｉ</t>
    <phoneticPr fontId="2"/>
  </si>
  <si>
    <t>法人合計額　　　　　　　　　　（上限1,000万円）</t>
    <rPh sb="0" eb="2">
      <t>ホウジン</t>
    </rPh>
    <rPh sb="2" eb="4">
      <t>ゴウケイ</t>
    </rPh>
    <rPh sb="4" eb="5">
      <t>ガク</t>
    </rPh>
    <rPh sb="16" eb="18">
      <t>ジョウゲン</t>
    </rPh>
    <rPh sb="23" eb="25">
      <t>マンエン</t>
    </rPh>
    <phoneticPr fontId="2"/>
  </si>
  <si>
    <t>　　　 ３ Ｂ欄の対象経費については、補助要綱別表を参照の上、情報端末を除く経費について記載すること。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1" eb="33">
      <t>ジョウホウ</t>
    </rPh>
    <rPh sb="33" eb="35">
      <t>タンマツ</t>
    </rPh>
    <rPh sb="36" eb="37">
      <t>ノゾ</t>
    </rPh>
    <rPh sb="38" eb="40">
      <t>ケイヒ</t>
    </rPh>
    <rPh sb="44" eb="46">
      <t>キサイ</t>
    </rPh>
    <phoneticPr fontId="5"/>
  </si>
  <si>
    <t>　　　 ６ Ｄ欄の対象経費については、情報端末をに係る経費について記載すること。</t>
    <rPh sb="7" eb="8">
      <t>ラン</t>
    </rPh>
    <rPh sb="9" eb="11">
      <t>タイショウ</t>
    </rPh>
    <rPh sb="11" eb="13">
      <t>ケイヒ</t>
    </rPh>
    <rPh sb="19" eb="21">
      <t>ジョウホウ</t>
    </rPh>
    <rPh sb="21" eb="23">
      <t>タンマツ</t>
    </rPh>
    <rPh sb="25" eb="26">
      <t>カカ</t>
    </rPh>
    <rPh sb="27" eb="29">
      <t>ケイヒ</t>
    </rPh>
    <rPh sb="33" eb="35">
      <t>キサイ</t>
    </rPh>
    <phoneticPr fontId="5"/>
  </si>
  <si>
    <t>は直接数字等を入力すること</t>
    <rPh sb="1" eb="3">
      <t>チョクセツ</t>
    </rPh>
    <rPh sb="3" eb="5">
      <t>スウジ</t>
    </rPh>
    <rPh sb="5" eb="6">
      <t>トウ</t>
    </rPh>
    <rPh sb="7" eb="9">
      <t>ニュウリョク</t>
    </rPh>
    <phoneticPr fontId="2"/>
  </si>
  <si>
    <t>はリストから選択すること</t>
    <rPh sb="6" eb="8">
      <t>センタク</t>
    </rPh>
    <phoneticPr fontId="2"/>
  </si>
  <si>
    <t xml:space="preserve">           ７ 導入するＩＣＴ製品のカタログ等及び見積書の写し、申請月の業務形態一覧表を添付すること。</t>
    <phoneticPr fontId="2"/>
  </si>
  <si>
    <t xml:space="preserve">           ８ 着色セル以外には入力しないこと。</t>
    <rPh sb="13" eb="15">
      <t>チャクショク</t>
    </rPh>
    <rPh sb="17" eb="19">
      <t>イガイ</t>
    </rPh>
    <rPh sb="21" eb="23">
      <t>ニュウリョク</t>
    </rPh>
    <phoneticPr fontId="2"/>
  </si>
  <si>
    <t>法人合計額　　　　　　　　（1,000万円）</t>
    <rPh sb="0" eb="2">
      <t>ホウジン</t>
    </rPh>
    <rPh sb="2" eb="4">
      <t>ゴウケイ</t>
    </rPh>
    <rPh sb="4" eb="5">
      <t>ガク</t>
    </rPh>
    <rPh sb="19" eb="21">
      <t>マンエン</t>
    </rPh>
    <phoneticPr fontId="2"/>
  </si>
  <si>
    <t>基準額　　　　　　（Ａ×Ｂ）</t>
    <rPh sb="0" eb="2">
      <t>キジュン</t>
    </rPh>
    <rPh sb="2" eb="3">
      <t>ガク</t>
    </rPh>
    <phoneticPr fontId="2"/>
  </si>
  <si>
    <t>一式あたりの
補助基本額
（Ｂ又はＪのいずれか低い額）</t>
    <rPh sb="0" eb="2">
      <t>イッシキ</t>
    </rPh>
    <rPh sb="7" eb="9">
      <t>ホジョ</t>
    </rPh>
    <rPh sb="9" eb="11">
      <t>キホン</t>
    </rPh>
    <rPh sb="11" eb="12">
      <t>ガク</t>
    </rPh>
    <rPh sb="15" eb="16">
      <t>マタ</t>
    </rPh>
    <rPh sb="23" eb="24">
      <t>ヒク</t>
    </rPh>
    <rPh sb="25" eb="26">
      <t>ガク</t>
    </rPh>
    <phoneticPr fontId="2"/>
  </si>
  <si>
    <t>1台あたりの情報端末の対象経費　　　　　※（注4,5）</t>
    <rPh sb="1" eb="2">
      <t>ダイ</t>
    </rPh>
    <rPh sb="6" eb="8">
      <t>ジョウホウ</t>
    </rPh>
    <rPh sb="8" eb="10">
      <t>タンマツ</t>
    </rPh>
    <rPh sb="11" eb="13">
      <t>タイショウ</t>
    </rPh>
    <rPh sb="13" eb="15">
      <t>ケイヒ</t>
    </rPh>
    <rPh sb="22" eb="23">
      <t>チュウ</t>
    </rPh>
    <phoneticPr fontId="2"/>
  </si>
  <si>
    <t>　　　 ６ 導入する介護ロボットのカタログ（通信環境整備の場合にあっては工事関係資料・図面等）及び見積書の写しを添付すること。　</t>
    <phoneticPr fontId="5"/>
  </si>
  <si>
    <t xml:space="preserve">           ９ 行が不足する場合は、適宜追加すること</t>
    <rPh sb="13" eb="14">
      <t>ギョウ</t>
    </rPh>
    <rPh sb="15" eb="17">
      <t>フソク</t>
    </rPh>
    <rPh sb="19" eb="21">
      <t>バアイ</t>
    </rPh>
    <rPh sb="23" eb="25">
      <t>テキギ</t>
    </rPh>
    <rPh sb="25" eb="27">
      <t>ツイカ</t>
    </rPh>
    <phoneticPr fontId="2"/>
  </si>
  <si>
    <t xml:space="preserve">           ７ 着色セル以外には入力しないこと。</t>
    <rPh sb="13" eb="15">
      <t>チャクショク</t>
    </rPh>
    <rPh sb="17" eb="19">
      <t>イガイ</t>
    </rPh>
    <rPh sb="21" eb="23">
      <t>ニュウリョク</t>
    </rPh>
    <phoneticPr fontId="2"/>
  </si>
  <si>
    <t>　　　 ８ 行が不足する場合は適宜追加すること　</t>
    <rPh sb="6" eb="7">
      <t>ギョウ</t>
    </rPh>
    <rPh sb="8" eb="10">
      <t>フソク</t>
    </rPh>
    <rPh sb="12" eb="14">
      <t>バアイ</t>
    </rPh>
    <rPh sb="15" eb="17">
      <t>テキギ</t>
    </rPh>
    <rPh sb="17" eb="19">
      <t>ツイカ</t>
    </rPh>
    <phoneticPr fontId="2"/>
  </si>
  <si>
    <t>導入内容
（製品名及び台数）
※（注１）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</si>
  <si>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①情報端末を除く経費</t>
    <rPh sb="1" eb="3">
      <t>ジョウホウ</t>
    </rPh>
    <rPh sb="3" eb="5">
      <t>タンマツ</t>
    </rPh>
    <rPh sb="6" eb="7">
      <t>ノゾ</t>
    </rPh>
    <rPh sb="8" eb="10">
      <t>ケイヒ</t>
    </rPh>
    <phoneticPr fontId="2"/>
  </si>
  <si>
    <t>②情報端末に係る経費</t>
    <rPh sb="1" eb="3">
      <t>ジョウホウ</t>
    </rPh>
    <rPh sb="3" eb="5">
      <t>タンマツ</t>
    </rPh>
    <rPh sb="6" eb="7">
      <t>カカ</t>
    </rPh>
    <rPh sb="8" eb="10">
      <t>ケイヒ</t>
    </rPh>
    <phoneticPr fontId="2"/>
  </si>
  <si>
    <t>一式あたりの
補助基本額
（Ａ又はＪのいずれか低い額）</t>
    <rPh sb="0" eb="2">
      <t>イッシキ</t>
    </rPh>
    <rPh sb="7" eb="9">
      <t>ホジョ</t>
    </rPh>
    <rPh sb="9" eb="11">
      <t>キホン</t>
    </rPh>
    <rPh sb="11" eb="12">
      <t>ガク</t>
    </rPh>
    <rPh sb="15" eb="16">
      <t>マタ</t>
    </rPh>
    <rPh sb="23" eb="24">
      <t>ヒク</t>
    </rPh>
    <rPh sb="25" eb="26">
      <t>ガク</t>
    </rPh>
    <phoneticPr fontId="2"/>
  </si>
  <si>
    <t>５事業所以上と　　　連携を実施する</t>
    <rPh sb="1" eb="4">
      <t>ジギョウショ</t>
    </rPh>
    <rPh sb="4" eb="6">
      <t>イジョウ</t>
    </rPh>
    <rPh sb="10" eb="12">
      <t>レンケイ</t>
    </rPh>
    <rPh sb="13" eb="15">
      <t>ジッシ</t>
    </rPh>
    <phoneticPr fontId="2"/>
  </si>
  <si>
    <t>介護業務支援経費計　　　（Ｃ+Ｉ）</t>
    <rPh sb="0" eb="2">
      <t>カイゴ</t>
    </rPh>
    <rPh sb="2" eb="4">
      <t>ギョウム</t>
    </rPh>
    <rPh sb="4" eb="6">
      <t>シエン</t>
    </rPh>
    <rPh sb="6" eb="8">
      <t>ケイヒ</t>
    </rPh>
    <rPh sb="8" eb="9">
      <t>ケイ</t>
    </rPh>
    <phoneticPr fontId="2"/>
  </si>
  <si>
    <t>①+②</t>
    <phoneticPr fontId="2"/>
  </si>
  <si>
    <t>　　　 ５ リース又はレンタルの場合、B欄には初期費用及び令和7年度分のレンタル・リース料総額を記載すること。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レイワ</t>
    </rPh>
    <rPh sb="32" eb="33">
      <t>ネン</t>
    </rPh>
    <rPh sb="33" eb="34">
      <t>ド</t>
    </rPh>
    <rPh sb="34" eb="35">
      <t>ブン</t>
    </rPh>
    <rPh sb="44" eb="45">
      <t>リョウ</t>
    </rPh>
    <rPh sb="45" eb="47">
      <t>ソウガク</t>
    </rPh>
    <rPh sb="48" eb="50">
      <t>キサイ</t>
    </rPh>
    <phoneticPr fontId="5"/>
  </si>
  <si>
    <t>　　　 ５ リース又はレンタルの場合、D欄には初期費用及び令和7年度分のレンタル・リース料総額を記載すること。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レイワ</t>
    </rPh>
    <rPh sb="32" eb="33">
      <t>ネン</t>
    </rPh>
    <rPh sb="33" eb="34">
      <t>ド</t>
    </rPh>
    <rPh sb="34" eb="35">
      <t>ブン</t>
    </rPh>
    <rPh sb="44" eb="45">
      <t>リョウ</t>
    </rPh>
    <rPh sb="45" eb="47">
      <t>ソウガク</t>
    </rPh>
    <rPh sb="48" eb="50">
      <t>キサイ</t>
    </rPh>
    <phoneticPr fontId="5"/>
  </si>
  <si>
    <t>　　　 ２ Ａ欄は、1人～10人:100万円、11人～20人:160万円、21人～30人:200万円、31人以上250万円とし、令和７年度中に「ケアプランデータ連携システム」により５事業所以上とデータ連携を実施する場合は基準額に５万円を加算する。</t>
    <rPh sb="7" eb="8">
      <t>ラン</t>
    </rPh>
    <rPh sb="53" eb="54">
      <t>ニン</t>
    </rPh>
    <rPh sb="54" eb="56">
      <t>イジョウ</t>
    </rPh>
    <rPh sb="59" eb="61">
      <t>マンエン</t>
    </rPh>
    <rPh sb="64" eb="66">
      <t>レイワ</t>
    </rPh>
    <rPh sb="67" eb="70">
      <t>ネンドチュウ</t>
    </rPh>
    <rPh sb="80" eb="82">
      <t>レンケイ</t>
    </rPh>
    <rPh sb="91" eb="94">
      <t>ジギョウショ</t>
    </rPh>
    <phoneticPr fontId="5"/>
  </si>
  <si>
    <t>移乗支援</t>
    <rPh sb="0" eb="2">
      <t>イジョウ</t>
    </rPh>
    <rPh sb="2" eb="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</si>
</sst>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3" fontId="4" fillId="0" borderId="6" xfId="0" applyNumberFormat="1" applyFont="1" applyBorder="1" applyAlignment="1" applyProtection="1">
      <alignment horizontal="right" vertical="center"/>
    </xf>
    <xf numFmtId="38" fontId="6" fillId="0" borderId="0" xfId="2" applyFont="1">
      <alignment vertical="center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3" fontId="4" fillId="0" borderId="13" xfId="0" applyNumberFormat="1" applyFont="1" applyBorder="1" applyAlignment="1" applyProtection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>
      <alignment vertical="center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3" fontId="4" fillId="0" borderId="5" xfId="0" applyNumberFormat="1" applyFont="1" applyBorder="1" applyAlignment="1" applyProtection="1">
      <alignment horizontal="right" vertical="center"/>
    </xf>
    <xf numFmtId="3" fontId="4" fillId="0" borderId="11" xfId="0" applyNumberFormat="1" applyFont="1" applyBorder="1" applyAlignment="1" applyProtection="1">
      <alignment horizontal="right" vertical="center"/>
    </xf>
    <xf numFmtId="3" fontId="4" fillId="0" borderId="10" xfId="0" applyNumberFormat="1" applyFont="1" applyBorder="1" applyAlignment="1" applyProtection="1">
      <alignment horizontal="right" vertical="center"/>
    </xf>
    <xf numFmtId="3" fontId="4" fillId="0" borderId="17" xfId="0" applyNumberFormat="1" applyFont="1" applyBorder="1" applyAlignment="1" applyProtection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2" borderId="13" xfId="0" applyNumberFormat="1" applyFont="1" applyFill="1" applyBorder="1" applyAlignment="1" applyProtection="1">
      <alignment horizontal="right" vertical="center"/>
      <protection locked="0"/>
    </xf>
    <xf numFmtId="3" fontId="4" fillId="2" borderId="11" xfId="0" applyNumberFormat="1" applyFont="1" applyFill="1" applyBorder="1" applyAlignment="1" applyProtection="1">
      <alignment horizontal="right" vertical="center"/>
      <protection locked="0"/>
    </xf>
    <xf numFmtId="3" fontId="4" fillId="2" borderId="13" xfId="0" applyNumberFormat="1" applyFont="1" applyFill="1" applyBorder="1" applyAlignment="1" applyProtection="1">
      <alignment horizontal="right" vertical="center"/>
    </xf>
    <xf numFmtId="3" fontId="4" fillId="2" borderId="11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77" fontId="6" fillId="3" borderId="26" xfId="0" applyNumberFormat="1" applyFont="1" applyFill="1" applyBorder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3" fontId="4" fillId="0" borderId="31" xfId="0" applyNumberFormat="1" applyFont="1" applyBorder="1" applyAlignment="1" applyProtection="1">
      <alignment horizontal="right" vertical="center"/>
    </xf>
    <xf numFmtId="3" fontId="4" fillId="2" borderId="31" xfId="0" applyNumberFormat="1" applyFont="1" applyFill="1" applyBorder="1" applyAlignment="1" applyProtection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77" fontId="6" fillId="3" borderId="9" xfId="0" applyNumberFormat="1" applyFont="1" applyFill="1" applyBorder="1" applyAlignment="1">
      <alignment horizontal="center" vertical="center"/>
    </xf>
    <xf numFmtId="177" fontId="6" fillId="3" borderId="17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2"/>
  <sheetViews>
    <sheetView view="pageBreakPreview" topLeftCell="A22" zoomScale="70" zoomScaleNormal="80" zoomScaleSheetLayoutView="70" workbookViewId="0">
      <selection activeCell="E21" sqref="E21"/>
    </sheetView>
  </sheetViews>
  <sheetFormatPr defaultRowHeight="18.75" x14ac:dyDescent="0.4"/>
  <cols>
    <col min="1" max="1" width="24.75" style="9" customWidth="1"/>
    <col min="2" max="2" width="25.25" style="9" customWidth="1"/>
    <col min="3" max="3" width="22" style="9" customWidth="1"/>
    <col min="4" max="4" width="30.875" style="9" customWidth="1"/>
    <col min="5" max="5" width="22.25" style="9" customWidth="1"/>
    <col min="6" max="6" width="20" style="9" customWidth="1"/>
    <col min="7" max="7" width="20.875" style="9" customWidth="1"/>
    <col min="8" max="8" width="19.25" style="9" customWidth="1"/>
    <col min="9" max="9" width="21.5" style="9" customWidth="1"/>
    <col min="10" max="10" width="15.375" style="9" customWidth="1"/>
    <col min="11" max="11" width="19.125" style="9" customWidth="1"/>
    <col min="12" max="12" width="23.5" style="9" customWidth="1"/>
    <col min="13" max="13" width="36.125" style="9" customWidth="1"/>
    <col min="14" max="15" width="17.125" style="9" customWidth="1"/>
    <col min="16" max="16" width="30" style="9" bestFit="1" customWidth="1"/>
    <col min="17" max="17" width="9" style="9" customWidth="1"/>
    <col min="18" max="18" width="10.625" style="9" hidden="1" customWidth="1"/>
    <col min="19" max="19" width="9" style="9" customWidth="1"/>
    <col min="20" max="16384" width="9" style="9"/>
  </cols>
  <sheetData>
    <row r="1" spans="1:16" ht="21" customHeight="1" x14ac:dyDescent="0.4">
      <c r="A1" s="10" t="s">
        <v>45</v>
      </c>
      <c r="B1" s="10"/>
      <c r="D1" s="11"/>
      <c r="E1" s="11"/>
      <c r="F1" s="11"/>
      <c r="G1" s="11"/>
      <c r="H1" s="11"/>
      <c r="I1" s="11"/>
      <c r="J1" s="11"/>
      <c r="K1" s="11"/>
      <c r="L1" s="11"/>
    </row>
    <row r="2" spans="1:16" ht="25.5" x14ac:dyDescent="0.4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0"/>
      <c r="O2" s="50"/>
      <c r="P2" s="50"/>
    </row>
    <row r="3" spans="1:16" ht="25.5" x14ac:dyDescent="0.4">
      <c r="A3" s="61"/>
      <c r="B3" s="62" t="s">
        <v>93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0"/>
      <c r="O3" s="50"/>
      <c r="P3" s="50"/>
    </row>
    <row r="4" spans="1:16" ht="25.5" x14ac:dyDescent="0.4">
      <c r="A4" s="63"/>
      <c r="B4" s="62" t="s">
        <v>94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50"/>
      <c r="O4" s="50"/>
      <c r="P4" s="50"/>
    </row>
    <row r="5" spans="1:16" ht="74.25" customHeight="1" thickBot="1" x14ac:dyDescent="0.45">
      <c r="C5" s="23"/>
      <c r="D5" s="23"/>
      <c r="E5" s="23"/>
      <c r="F5" s="26"/>
      <c r="G5" s="26"/>
      <c r="H5" s="26"/>
      <c r="I5" s="26"/>
      <c r="J5" s="26"/>
      <c r="K5" s="26"/>
      <c r="L5" s="26"/>
      <c r="M5" s="60" t="s">
        <v>97</v>
      </c>
      <c r="N5" s="23"/>
      <c r="O5" s="23"/>
      <c r="P5" s="23"/>
    </row>
    <row r="6" spans="1:16" ht="68.25" customHeight="1" x14ac:dyDescent="0.4">
      <c r="A6" s="41" t="s">
        <v>47</v>
      </c>
      <c r="B6" s="53" t="s">
        <v>49</v>
      </c>
      <c r="C6" s="42" t="s">
        <v>109</v>
      </c>
      <c r="D6" s="23"/>
      <c r="E6" s="23"/>
      <c r="F6" s="26"/>
      <c r="G6" s="26"/>
      <c r="H6" s="26"/>
      <c r="I6" s="26"/>
      <c r="J6" s="26"/>
      <c r="K6" s="26"/>
      <c r="L6" s="26"/>
      <c r="M6" s="49"/>
      <c r="N6" s="23"/>
      <c r="O6" s="23"/>
      <c r="P6" s="23"/>
    </row>
    <row r="7" spans="1:16" ht="57.75" customHeight="1" thickBot="1" x14ac:dyDescent="0.45">
      <c r="A7" s="71"/>
      <c r="B7" s="73"/>
      <c r="C7" s="75"/>
    </row>
    <row r="8" spans="1:16" ht="28.5" customHeight="1" thickBot="1" x14ac:dyDescent="0.45">
      <c r="A8" s="72"/>
      <c r="B8" s="74"/>
      <c r="C8" s="76"/>
      <c r="D8" s="77" t="s">
        <v>106</v>
      </c>
      <c r="E8" s="78"/>
      <c r="F8" s="77" t="s">
        <v>107</v>
      </c>
      <c r="G8" s="79"/>
      <c r="H8" s="79"/>
      <c r="I8" s="79"/>
      <c r="J8" s="79"/>
      <c r="K8" s="78"/>
      <c r="L8" s="64" t="s">
        <v>111</v>
      </c>
    </row>
    <row r="9" spans="1:16" ht="66.75" customHeight="1" x14ac:dyDescent="0.4">
      <c r="A9" s="66" t="s">
        <v>105</v>
      </c>
      <c r="B9" s="68" t="s">
        <v>64</v>
      </c>
      <c r="C9" s="25" t="s">
        <v>70</v>
      </c>
      <c r="D9" s="22" t="s">
        <v>75</v>
      </c>
      <c r="E9" s="25" t="s">
        <v>36</v>
      </c>
      <c r="F9" s="55" t="s">
        <v>100</v>
      </c>
      <c r="G9" s="55" t="s">
        <v>77</v>
      </c>
      <c r="H9" s="55" t="s">
        <v>78</v>
      </c>
      <c r="I9" s="55" t="s">
        <v>80</v>
      </c>
      <c r="J9" s="55" t="s">
        <v>79</v>
      </c>
      <c r="K9" s="55" t="s">
        <v>81</v>
      </c>
      <c r="L9" s="55" t="s">
        <v>110</v>
      </c>
      <c r="M9" s="24" t="s">
        <v>108</v>
      </c>
      <c r="N9" s="51"/>
    </row>
    <row r="10" spans="1:16" ht="19.5" x14ac:dyDescent="0.4">
      <c r="A10" s="67"/>
      <c r="B10" s="69"/>
      <c r="C10" s="19" t="s">
        <v>32</v>
      </c>
      <c r="D10" s="19" t="s">
        <v>33</v>
      </c>
      <c r="E10" s="1" t="s">
        <v>34</v>
      </c>
      <c r="F10" s="56" t="s">
        <v>76</v>
      </c>
      <c r="G10" s="56" t="s">
        <v>82</v>
      </c>
      <c r="H10" s="56" t="s">
        <v>83</v>
      </c>
      <c r="I10" s="56" t="s">
        <v>84</v>
      </c>
      <c r="J10" s="56" t="s">
        <v>85</v>
      </c>
      <c r="K10" s="56" t="s">
        <v>86</v>
      </c>
      <c r="L10" s="56" t="s">
        <v>87</v>
      </c>
      <c r="M10" s="2" t="s">
        <v>88</v>
      </c>
    </row>
    <row r="11" spans="1:16" ht="19.5" x14ac:dyDescent="0.4">
      <c r="A11" s="27"/>
      <c r="B11" s="30"/>
      <c r="C11" s="20" t="s">
        <v>0</v>
      </c>
      <c r="D11" s="20" t="s">
        <v>0</v>
      </c>
      <c r="E11" s="3" t="s">
        <v>0</v>
      </c>
      <c r="F11" s="3" t="s">
        <v>0</v>
      </c>
      <c r="G11" s="3" t="s">
        <v>0</v>
      </c>
      <c r="H11" s="3" t="s">
        <v>0</v>
      </c>
      <c r="I11" s="3" t="s">
        <v>0</v>
      </c>
      <c r="J11" s="57"/>
      <c r="K11" s="3" t="s">
        <v>0</v>
      </c>
      <c r="L11" s="3" t="s">
        <v>0</v>
      </c>
      <c r="M11" s="3" t="s">
        <v>0</v>
      </c>
    </row>
    <row r="12" spans="1:16" ht="48" customHeight="1" thickBot="1" x14ac:dyDescent="0.45">
      <c r="A12" s="29"/>
      <c r="B12" s="31"/>
      <c r="C12" s="33" t="str">
        <f>IF(B12="","",VLOOKUP(B12,A37:B47,2,FALSE)+IF(C7="実施する",50000,0))</f>
        <v/>
      </c>
      <c r="D12" s="38"/>
      <c r="E12" s="34">
        <f>ROUNDDOWN(D12*0.75,-3)</f>
        <v>0</v>
      </c>
      <c r="F12" s="59"/>
      <c r="G12" s="58">
        <f>ROUNDDOWN(F12*0.75,-3)</f>
        <v>0</v>
      </c>
      <c r="H12" s="58">
        <v>100000</v>
      </c>
      <c r="I12" s="58">
        <f>IF(H12&gt;G12,G12, H12)</f>
        <v>0</v>
      </c>
      <c r="J12" s="59"/>
      <c r="K12" s="58">
        <f>I12*J12</f>
        <v>0</v>
      </c>
      <c r="L12" s="58">
        <f>E12+K12</f>
        <v>0</v>
      </c>
      <c r="M12" s="35">
        <f>IF(C12&gt;L12,L12,C12)</f>
        <v>0</v>
      </c>
      <c r="P12" s="16">
        <v>10000000</v>
      </c>
    </row>
    <row r="13" spans="1:16" ht="48.75" customHeight="1" thickBot="1" x14ac:dyDescent="0.45">
      <c r="A13" s="5"/>
      <c r="B13" s="5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6"/>
      <c r="N13" s="6"/>
      <c r="O13" s="6"/>
      <c r="P13" s="13"/>
    </row>
    <row r="14" spans="1:16" ht="58.5" customHeight="1" x14ac:dyDescent="0.4">
      <c r="A14" s="41" t="s">
        <v>47</v>
      </c>
      <c r="B14" s="53" t="s">
        <v>49</v>
      </c>
      <c r="C14" s="42" t="s">
        <v>67</v>
      </c>
      <c r="D14" s="23"/>
      <c r="E14" s="23"/>
      <c r="F14" s="26"/>
      <c r="G14" s="26"/>
      <c r="H14" s="26"/>
      <c r="I14" s="26"/>
      <c r="J14" s="26"/>
      <c r="K14" s="26"/>
      <c r="L14" s="26"/>
      <c r="M14" s="23"/>
      <c r="N14" s="6"/>
      <c r="O14" s="6"/>
      <c r="P14" s="13"/>
    </row>
    <row r="15" spans="1:16" ht="60.75" customHeight="1" thickBot="1" x14ac:dyDescent="0.45">
      <c r="A15" s="43"/>
      <c r="B15" s="54"/>
      <c r="C15" s="52"/>
      <c r="N15" s="6"/>
      <c r="O15" s="6"/>
      <c r="P15" s="13"/>
    </row>
    <row r="16" spans="1:16" ht="66.75" customHeight="1" x14ac:dyDescent="0.4">
      <c r="A16" s="66" t="s">
        <v>37</v>
      </c>
      <c r="B16" s="68" t="s">
        <v>64</v>
      </c>
      <c r="C16" s="25" t="s">
        <v>70</v>
      </c>
      <c r="D16" s="22" t="s">
        <v>75</v>
      </c>
      <c r="E16" s="25" t="s">
        <v>36</v>
      </c>
      <c r="F16" s="55" t="s">
        <v>100</v>
      </c>
      <c r="G16" s="55" t="s">
        <v>77</v>
      </c>
      <c r="H16" s="55" t="s">
        <v>78</v>
      </c>
      <c r="I16" s="55" t="s">
        <v>80</v>
      </c>
      <c r="J16" s="55" t="s">
        <v>79</v>
      </c>
      <c r="K16" s="55" t="s">
        <v>81</v>
      </c>
      <c r="L16" s="55" t="s">
        <v>89</v>
      </c>
      <c r="M16" s="24" t="s">
        <v>99</v>
      </c>
      <c r="N16" s="51"/>
    </row>
    <row r="17" spans="1:16" ht="19.5" x14ac:dyDescent="0.4">
      <c r="A17" s="67"/>
      <c r="B17" s="69"/>
      <c r="C17" s="19" t="s">
        <v>32</v>
      </c>
      <c r="D17" s="19" t="s">
        <v>33</v>
      </c>
      <c r="E17" s="1" t="s">
        <v>34</v>
      </c>
      <c r="F17" s="56" t="s">
        <v>76</v>
      </c>
      <c r="G17" s="56" t="s">
        <v>82</v>
      </c>
      <c r="H17" s="56" t="s">
        <v>83</v>
      </c>
      <c r="I17" s="56" t="s">
        <v>84</v>
      </c>
      <c r="J17" s="56" t="s">
        <v>85</v>
      </c>
      <c r="K17" s="56" t="s">
        <v>86</v>
      </c>
      <c r="L17" s="56" t="s">
        <v>87</v>
      </c>
      <c r="M17" s="2" t="s">
        <v>88</v>
      </c>
    </row>
    <row r="18" spans="1:16" ht="19.5" x14ac:dyDescent="0.4">
      <c r="A18" s="27"/>
      <c r="B18" s="30"/>
      <c r="C18" s="20" t="s">
        <v>0</v>
      </c>
      <c r="D18" s="20" t="s">
        <v>0</v>
      </c>
      <c r="E18" s="3" t="s">
        <v>0</v>
      </c>
      <c r="F18" s="57"/>
      <c r="G18" s="57"/>
      <c r="H18" s="57"/>
      <c r="I18" s="57"/>
      <c r="J18" s="57"/>
      <c r="K18" s="57"/>
      <c r="L18" s="57"/>
      <c r="M18" s="4"/>
    </row>
    <row r="19" spans="1:16" ht="48" customHeight="1" thickBot="1" x14ac:dyDescent="0.45">
      <c r="A19" s="29"/>
      <c r="B19" s="31"/>
      <c r="C19" s="33" t="str">
        <f>IF(B19="","",VLOOKUP(B19,A37:B41,2,FALSE)+IF(C15="実施する",50000,0))</f>
        <v/>
      </c>
      <c r="D19" s="38"/>
      <c r="E19" s="34">
        <f>ROUNDDOWN(D19*0.75,-3)</f>
        <v>0</v>
      </c>
      <c r="F19" s="59"/>
      <c r="G19" s="58">
        <f>ROUNDDOWN(F19*0.75,-3)</f>
        <v>0</v>
      </c>
      <c r="H19" s="58">
        <v>100000</v>
      </c>
      <c r="I19" s="58">
        <f>IF(H19&gt;G19,G19, H19)</f>
        <v>0</v>
      </c>
      <c r="J19" s="59"/>
      <c r="K19" s="58">
        <f>I19*J19</f>
        <v>0</v>
      </c>
      <c r="L19" s="58">
        <f>E19+K19</f>
        <v>0</v>
      </c>
      <c r="M19" s="35">
        <f>IF(C19&gt;L19,L19,C19)</f>
        <v>0</v>
      </c>
      <c r="P19" s="16">
        <v>10000000</v>
      </c>
    </row>
    <row r="20" spans="1:16" ht="45" customHeight="1" thickBot="1" x14ac:dyDescent="0.45">
      <c r="A20" s="5"/>
      <c r="B20" s="5"/>
      <c r="C20" s="6"/>
      <c r="D20" s="12"/>
      <c r="E20" s="12"/>
      <c r="F20" s="12"/>
      <c r="G20" s="12"/>
      <c r="H20" s="12"/>
      <c r="I20" s="12"/>
      <c r="J20" s="12"/>
      <c r="K20" s="12"/>
      <c r="L20" s="12"/>
      <c r="M20" s="6"/>
      <c r="N20" s="6"/>
      <c r="O20" s="6"/>
      <c r="P20" s="13"/>
    </row>
    <row r="21" spans="1:16" ht="57.75" customHeight="1" x14ac:dyDescent="0.4">
      <c r="A21" s="41" t="s">
        <v>47</v>
      </c>
      <c r="B21" s="53" t="s">
        <v>49</v>
      </c>
      <c r="C21" s="42" t="s">
        <v>67</v>
      </c>
      <c r="D21" s="23"/>
      <c r="E21" s="23"/>
      <c r="F21" s="26"/>
      <c r="G21" s="26"/>
      <c r="H21" s="26"/>
      <c r="I21" s="26"/>
      <c r="J21" s="26"/>
      <c r="K21" s="26"/>
      <c r="L21" s="26"/>
      <c r="M21" s="23"/>
      <c r="N21" s="6"/>
      <c r="O21" s="6"/>
      <c r="P21" s="13"/>
    </row>
    <row r="22" spans="1:16" ht="55.5" customHeight="1" thickBot="1" x14ac:dyDescent="0.45">
      <c r="A22" s="43"/>
      <c r="B22" s="54"/>
      <c r="C22" s="52"/>
      <c r="N22" s="6"/>
      <c r="O22" s="6"/>
      <c r="P22" s="13"/>
    </row>
    <row r="23" spans="1:16" ht="66.75" customHeight="1" x14ac:dyDescent="0.4">
      <c r="A23" s="66" t="s">
        <v>37</v>
      </c>
      <c r="B23" s="68" t="s">
        <v>64</v>
      </c>
      <c r="C23" s="25" t="s">
        <v>70</v>
      </c>
      <c r="D23" s="22" t="s">
        <v>75</v>
      </c>
      <c r="E23" s="25" t="s">
        <v>36</v>
      </c>
      <c r="F23" s="55" t="s">
        <v>100</v>
      </c>
      <c r="G23" s="55" t="s">
        <v>77</v>
      </c>
      <c r="H23" s="55" t="s">
        <v>78</v>
      </c>
      <c r="I23" s="55" t="s">
        <v>80</v>
      </c>
      <c r="J23" s="55" t="s">
        <v>79</v>
      </c>
      <c r="K23" s="55" t="s">
        <v>81</v>
      </c>
      <c r="L23" s="55" t="s">
        <v>89</v>
      </c>
      <c r="M23" s="24" t="s">
        <v>99</v>
      </c>
      <c r="N23" s="51"/>
    </row>
    <row r="24" spans="1:16" ht="19.5" x14ac:dyDescent="0.4">
      <c r="A24" s="67"/>
      <c r="B24" s="69"/>
      <c r="C24" s="19" t="s">
        <v>32</v>
      </c>
      <c r="D24" s="19" t="s">
        <v>33</v>
      </c>
      <c r="E24" s="1" t="s">
        <v>34</v>
      </c>
      <c r="F24" s="56" t="s">
        <v>76</v>
      </c>
      <c r="G24" s="56" t="s">
        <v>82</v>
      </c>
      <c r="H24" s="56" t="s">
        <v>83</v>
      </c>
      <c r="I24" s="56" t="s">
        <v>84</v>
      </c>
      <c r="J24" s="56" t="s">
        <v>85</v>
      </c>
      <c r="K24" s="56" t="s">
        <v>86</v>
      </c>
      <c r="L24" s="56" t="s">
        <v>87</v>
      </c>
      <c r="M24" s="2" t="s">
        <v>88</v>
      </c>
    </row>
    <row r="25" spans="1:16" ht="19.5" x14ac:dyDescent="0.4">
      <c r="A25" s="27"/>
      <c r="B25" s="30"/>
      <c r="C25" s="20" t="s">
        <v>0</v>
      </c>
      <c r="D25" s="20" t="s">
        <v>0</v>
      </c>
      <c r="E25" s="3" t="s">
        <v>0</v>
      </c>
      <c r="F25" s="57"/>
      <c r="G25" s="57"/>
      <c r="H25" s="57"/>
      <c r="I25" s="57"/>
      <c r="J25" s="57"/>
      <c r="K25" s="57"/>
      <c r="L25" s="57"/>
      <c r="M25" s="4"/>
    </row>
    <row r="26" spans="1:16" ht="48" customHeight="1" thickBot="1" x14ac:dyDescent="0.45">
      <c r="A26" s="29"/>
      <c r="B26" s="31"/>
      <c r="C26" s="33" t="str">
        <f>IF(B26="","",VLOOKUP(B26,A37:B41,2,FALSE)+IF(C22="実施する",50000,0))</f>
        <v/>
      </c>
      <c r="D26" s="38"/>
      <c r="E26" s="34">
        <f>ROUNDDOWN(D26*0.75,-3)</f>
        <v>0</v>
      </c>
      <c r="F26" s="59"/>
      <c r="G26" s="58">
        <f>ROUNDDOWN(F26*0.75,-3)</f>
        <v>0</v>
      </c>
      <c r="H26" s="58">
        <v>100000</v>
      </c>
      <c r="I26" s="58">
        <f>IF(H26&gt;G26,G26, H26)</f>
        <v>0</v>
      </c>
      <c r="J26" s="59"/>
      <c r="K26" s="58">
        <f>I26*J26</f>
        <v>0</v>
      </c>
      <c r="L26" s="58">
        <f>E26+K26</f>
        <v>0</v>
      </c>
      <c r="M26" s="35">
        <f>IF(C26&gt;L26,L26,C26)</f>
        <v>0</v>
      </c>
      <c r="P26" s="16">
        <v>10000000</v>
      </c>
    </row>
    <row r="27" spans="1:16" x14ac:dyDescent="0.4">
      <c r="A27" s="14" t="s">
        <v>69</v>
      </c>
      <c r="B27" s="14"/>
    </row>
    <row r="28" spans="1:16" x14ac:dyDescent="0.4">
      <c r="A28" s="14" t="s">
        <v>114</v>
      </c>
      <c r="B28" s="14"/>
    </row>
    <row r="29" spans="1:16" x14ac:dyDescent="0.4">
      <c r="A29" s="14" t="s">
        <v>91</v>
      </c>
    </row>
    <row r="30" spans="1:16" x14ac:dyDescent="0.4">
      <c r="A30" s="14" t="s">
        <v>71</v>
      </c>
      <c r="B30" s="14"/>
    </row>
    <row r="31" spans="1:16" x14ac:dyDescent="0.4">
      <c r="A31" s="14" t="s">
        <v>112</v>
      </c>
      <c r="B31" s="14"/>
    </row>
    <row r="32" spans="1:16" x14ac:dyDescent="0.4">
      <c r="A32" s="14" t="s">
        <v>92</v>
      </c>
      <c r="B32" s="14"/>
    </row>
    <row r="33" spans="1:2" x14ac:dyDescent="0.4">
      <c r="A33" s="9" t="s">
        <v>95</v>
      </c>
      <c r="B33" s="14"/>
    </row>
    <row r="34" spans="1:2" x14ac:dyDescent="0.4">
      <c r="A34" s="9" t="s">
        <v>96</v>
      </c>
    </row>
    <row r="35" spans="1:2" x14ac:dyDescent="0.4">
      <c r="A35" s="9" t="s">
        <v>102</v>
      </c>
    </row>
    <row r="37" spans="1:2" x14ac:dyDescent="0.4">
      <c r="A37" s="7" t="s">
        <v>39</v>
      </c>
      <c r="B37" s="7">
        <v>1000000</v>
      </c>
    </row>
    <row r="38" spans="1:2" x14ac:dyDescent="0.4">
      <c r="A38" s="7" t="s">
        <v>40</v>
      </c>
      <c r="B38" s="7">
        <v>1500000</v>
      </c>
    </row>
    <row r="39" spans="1:2" x14ac:dyDescent="0.4">
      <c r="A39" s="7" t="s">
        <v>41</v>
      </c>
      <c r="B39" s="7">
        <v>2000000</v>
      </c>
    </row>
    <row r="40" spans="1:2" x14ac:dyDescent="0.4">
      <c r="A40" s="7" t="s">
        <v>42</v>
      </c>
      <c r="B40" s="7">
        <v>2500000</v>
      </c>
    </row>
    <row r="41" spans="1:2" x14ac:dyDescent="0.4">
      <c r="A41" s="7" t="s">
        <v>44</v>
      </c>
      <c r="B41" s="9">
        <v>2500000</v>
      </c>
    </row>
    <row r="42" spans="1:2" x14ac:dyDescent="0.4">
      <c r="A42" s="7"/>
    </row>
    <row r="43" spans="1:2" x14ac:dyDescent="0.4">
      <c r="A43" s="7" t="s">
        <v>68</v>
      </c>
    </row>
    <row r="44" spans="1:2" x14ac:dyDescent="0.4">
      <c r="A44" s="7"/>
    </row>
    <row r="45" spans="1:2" x14ac:dyDescent="0.4">
      <c r="A45" s="7"/>
    </row>
    <row r="46" spans="1:2" x14ac:dyDescent="0.4">
      <c r="A46" s="7"/>
    </row>
    <row r="47" spans="1:2" x14ac:dyDescent="0.4">
      <c r="A47" s="7"/>
    </row>
    <row r="49" spans="1:1" x14ac:dyDescent="0.4">
      <c r="A49" s="8" t="s">
        <v>27</v>
      </c>
    </row>
    <row r="50" spans="1:1" x14ac:dyDescent="0.4">
      <c r="A50" s="8" t="s">
        <v>28</v>
      </c>
    </row>
    <row r="51" spans="1:1" x14ac:dyDescent="0.4">
      <c r="A51" s="8" t="s">
        <v>7</v>
      </c>
    </row>
    <row r="52" spans="1:1" x14ac:dyDescent="0.4">
      <c r="A52" s="8" t="s">
        <v>29</v>
      </c>
    </row>
    <row r="53" spans="1:1" x14ac:dyDescent="0.4">
      <c r="A53" s="8" t="s">
        <v>8</v>
      </c>
    </row>
    <row r="54" spans="1:1" x14ac:dyDescent="0.4">
      <c r="A54" s="8" t="s">
        <v>9</v>
      </c>
    </row>
    <row r="55" spans="1:1" x14ac:dyDescent="0.4">
      <c r="A55" s="8" t="s">
        <v>10</v>
      </c>
    </row>
    <row r="56" spans="1:1" x14ac:dyDescent="0.4">
      <c r="A56" s="8" t="s">
        <v>11</v>
      </c>
    </row>
    <row r="57" spans="1:1" x14ac:dyDescent="0.4">
      <c r="A57" s="8" t="s">
        <v>12</v>
      </c>
    </row>
    <row r="58" spans="1:1" x14ac:dyDescent="0.4">
      <c r="A58" s="8" t="s">
        <v>13</v>
      </c>
    </row>
    <row r="59" spans="1:1" x14ac:dyDescent="0.4">
      <c r="A59" s="8" t="s">
        <v>14</v>
      </c>
    </row>
    <row r="60" spans="1:1" x14ac:dyDescent="0.4">
      <c r="A60" s="8" t="s">
        <v>15</v>
      </c>
    </row>
    <row r="61" spans="1:1" x14ac:dyDescent="0.4">
      <c r="A61" s="8" t="s">
        <v>16</v>
      </c>
    </row>
    <row r="62" spans="1:1" x14ac:dyDescent="0.4">
      <c r="A62" s="8" t="s">
        <v>17</v>
      </c>
    </row>
    <row r="63" spans="1:1" x14ac:dyDescent="0.4">
      <c r="A63" s="8" t="s">
        <v>18</v>
      </c>
    </row>
    <row r="64" spans="1:1" x14ac:dyDescent="0.4">
      <c r="A64" s="8" t="s">
        <v>19</v>
      </c>
    </row>
    <row r="65" spans="1:1" x14ac:dyDescent="0.4">
      <c r="A65" s="8" t="s">
        <v>20</v>
      </c>
    </row>
    <row r="66" spans="1:1" x14ac:dyDescent="0.4">
      <c r="A66" s="8" t="s">
        <v>21</v>
      </c>
    </row>
    <row r="67" spans="1:1" x14ac:dyDescent="0.4">
      <c r="A67" s="8" t="s">
        <v>22</v>
      </c>
    </row>
    <row r="68" spans="1:1" x14ac:dyDescent="0.4">
      <c r="A68" s="8" t="s">
        <v>23</v>
      </c>
    </row>
    <row r="69" spans="1:1" x14ac:dyDescent="0.4">
      <c r="A69" s="8" t="s">
        <v>24</v>
      </c>
    </row>
    <row r="70" spans="1:1" x14ac:dyDescent="0.4">
      <c r="A70" s="8" t="s">
        <v>25</v>
      </c>
    </row>
    <row r="71" spans="1:1" x14ac:dyDescent="0.4">
      <c r="A71" s="8" t="s">
        <v>26</v>
      </c>
    </row>
    <row r="72" spans="1:1" x14ac:dyDescent="0.4">
      <c r="A72" s="9" t="s">
        <v>30</v>
      </c>
    </row>
  </sheetData>
  <sheetProtection formatCells="0" formatColumns="0" formatRows="0" insertColumns="0" insertRows="0" insertHyperlinks="0" autoFilter="0"/>
  <mergeCells count="12">
    <mergeCell ref="A23:A24"/>
    <mergeCell ref="B23:B24"/>
    <mergeCell ref="A2:M2"/>
    <mergeCell ref="A9:A10"/>
    <mergeCell ref="B9:B10"/>
    <mergeCell ref="A16:A17"/>
    <mergeCell ref="B16:B17"/>
    <mergeCell ref="A7:A8"/>
    <mergeCell ref="B7:B8"/>
    <mergeCell ref="C7:C8"/>
    <mergeCell ref="D8:E8"/>
    <mergeCell ref="F8:K8"/>
  </mergeCells>
  <phoneticPr fontId="2"/>
  <dataValidations count="3">
    <dataValidation type="list" allowBlank="1" showInputMessage="1" showErrorMessage="1" sqref="B15 B22 B7">
      <formula1>$A$49:$A$72</formula1>
    </dataValidation>
    <dataValidation type="list" allowBlank="1" showInputMessage="1" showErrorMessage="1" sqref="B12 B19 B26">
      <formula1>$A$37:$A$41</formula1>
    </dataValidation>
    <dataValidation type="list" allowBlank="1" showInputMessage="1" showErrorMessage="1" sqref="C22 C15 C7">
      <formula1>"実施する,実施しない"</formula1>
    </dataValidation>
  </dataValidation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view="pageBreakPreview" zoomScale="70" zoomScaleNormal="80" zoomScaleSheetLayoutView="70" workbookViewId="0">
      <selection activeCell="B32" sqref="B32"/>
    </sheetView>
  </sheetViews>
  <sheetFormatPr defaultRowHeight="18.75" x14ac:dyDescent="0.4"/>
  <cols>
    <col min="1" max="1" width="25.5" style="9" customWidth="1"/>
    <col min="2" max="2" width="28.5" style="9" customWidth="1"/>
    <col min="3" max="3" width="22" style="9" customWidth="1"/>
    <col min="4" max="4" width="21" style="9" bestFit="1" customWidth="1"/>
    <col min="5" max="5" width="18.5" style="9" customWidth="1"/>
    <col min="6" max="6" width="31.125" style="9" customWidth="1"/>
    <col min="7" max="7" width="24.625" style="9" customWidth="1"/>
    <col min="8" max="8" width="40.625" style="9" customWidth="1"/>
    <col min="9" max="9" width="26.25" style="9" bestFit="1" customWidth="1"/>
    <col min="10" max="10" width="30" style="9" bestFit="1" customWidth="1"/>
    <col min="11" max="11" width="9" style="9" customWidth="1"/>
    <col min="12" max="12" width="10.625" style="9" hidden="1" customWidth="1"/>
    <col min="13" max="13" width="9" style="9" customWidth="1"/>
    <col min="14" max="16384" width="9" style="9"/>
  </cols>
  <sheetData>
    <row r="1" spans="1:16" ht="21" customHeight="1" x14ac:dyDescent="0.4">
      <c r="A1" s="10" t="s">
        <v>45</v>
      </c>
      <c r="B1" s="10"/>
      <c r="E1" s="11"/>
      <c r="F1" s="11"/>
      <c r="G1" s="11"/>
    </row>
    <row r="2" spans="1:16" ht="25.5" x14ac:dyDescent="0.4">
      <c r="A2" s="70" t="s">
        <v>65</v>
      </c>
      <c r="B2" s="70"/>
      <c r="C2" s="70"/>
      <c r="D2" s="70"/>
      <c r="E2" s="70"/>
      <c r="F2" s="70"/>
      <c r="G2" s="70"/>
      <c r="H2" s="70"/>
      <c r="I2" s="50"/>
      <c r="J2" s="50"/>
    </row>
    <row r="3" spans="1:16" ht="25.5" x14ac:dyDescent="0.4">
      <c r="A3" s="61"/>
      <c r="B3" s="62" t="s">
        <v>93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0"/>
      <c r="O3" s="50"/>
      <c r="P3" s="50"/>
    </row>
    <row r="4" spans="1:16" ht="25.5" x14ac:dyDescent="0.4">
      <c r="A4" s="63"/>
      <c r="B4" s="62" t="s">
        <v>94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50"/>
      <c r="O4" s="50"/>
      <c r="P4" s="50"/>
    </row>
    <row r="5" spans="1:16" ht="48" customHeight="1" thickBot="1" x14ac:dyDescent="0.45">
      <c r="C5" s="23"/>
      <c r="D5" s="23"/>
      <c r="E5" s="18"/>
      <c r="F5" s="18"/>
      <c r="G5" s="18"/>
      <c r="H5" s="60" t="s">
        <v>90</v>
      </c>
      <c r="I5" s="18"/>
      <c r="J5" s="18"/>
    </row>
    <row r="6" spans="1:16" ht="48" customHeight="1" x14ac:dyDescent="0.4">
      <c r="A6" s="41" t="s">
        <v>47</v>
      </c>
      <c r="B6" s="42" t="s">
        <v>49</v>
      </c>
      <c r="C6" s="23"/>
      <c r="D6" s="23"/>
      <c r="E6" s="18"/>
      <c r="F6" s="18"/>
      <c r="G6" s="18"/>
      <c r="H6" s="49">
        <f>H14+H24+H34</f>
        <v>0</v>
      </c>
      <c r="I6" s="18"/>
      <c r="J6" s="18"/>
    </row>
    <row r="7" spans="1:16" ht="48" customHeight="1" thickBot="1" x14ac:dyDescent="0.45">
      <c r="A7" s="43"/>
      <c r="B7" s="44"/>
    </row>
    <row r="8" spans="1:16" ht="66.75" customHeight="1" x14ac:dyDescent="0.4">
      <c r="A8" s="66" t="s">
        <v>50</v>
      </c>
      <c r="B8" s="68" t="s">
        <v>31</v>
      </c>
      <c r="C8" s="22" t="s">
        <v>73</v>
      </c>
      <c r="D8" s="22" t="s">
        <v>61</v>
      </c>
      <c r="E8" s="25" t="s">
        <v>98</v>
      </c>
      <c r="F8" s="22" t="s">
        <v>63</v>
      </c>
      <c r="G8" s="25" t="s">
        <v>58</v>
      </c>
      <c r="H8" s="24" t="s">
        <v>74</v>
      </c>
    </row>
    <row r="9" spans="1:16" ht="19.5" x14ac:dyDescent="0.4">
      <c r="A9" s="67"/>
      <c r="B9" s="69"/>
      <c r="C9" s="19" t="s">
        <v>51</v>
      </c>
      <c r="D9" s="19" t="s">
        <v>52</v>
      </c>
      <c r="E9" s="1" t="s">
        <v>54</v>
      </c>
      <c r="F9" s="19" t="s">
        <v>53</v>
      </c>
      <c r="G9" s="1" t="s">
        <v>38</v>
      </c>
      <c r="H9" s="2" t="s">
        <v>55</v>
      </c>
    </row>
    <row r="10" spans="1:16" ht="19.5" x14ac:dyDescent="0.4">
      <c r="A10" s="27"/>
      <c r="B10" s="30"/>
      <c r="C10" s="20" t="s">
        <v>0</v>
      </c>
      <c r="D10" s="20"/>
      <c r="E10" s="20" t="s">
        <v>0</v>
      </c>
      <c r="F10" s="20" t="s">
        <v>0</v>
      </c>
      <c r="G10" s="3" t="s">
        <v>0</v>
      </c>
      <c r="H10" s="4" t="s">
        <v>0</v>
      </c>
    </row>
    <row r="11" spans="1:16" ht="48" customHeight="1" x14ac:dyDescent="0.4">
      <c r="A11" s="28"/>
      <c r="B11" s="17"/>
      <c r="C11" s="21" t="str">
        <f>IF(B11="","",VLOOKUP(B11,A44:B53,2,FALSE))</f>
        <v/>
      </c>
      <c r="D11" s="39"/>
      <c r="E11" s="15" t="str">
        <f>IF(B11="","",MIN(VLOOKUP(B11,A44:B53,2,FALSE)*D11,10000000))</f>
        <v/>
      </c>
      <c r="F11" s="37"/>
      <c r="G11" s="15">
        <f>ROUNDDOWN(F11*0.75,-3)</f>
        <v>0</v>
      </c>
      <c r="H11" s="32">
        <f>IF(E11&gt;G11,G11,E11)</f>
        <v>0</v>
      </c>
      <c r="J11" s="16">
        <v>10000000</v>
      </c>
    </row>
    <row r="12" spans="1:16" ht="48" customHeight="1" x14ac:dyDescent="0.4">
      <c r="A12" s="28"/>
      <c r="B12" s="17"/>
      <c r="C12" s="21" t="str">
        <f>IF(B12="","",VLOOKUP(B12,A45:B54,2,FALSE))</f>
        <v/>
      </c>
      <c r="D12" s="39"/>
      <c r="E12" s="15" t="str">
        <f>IF(B12="","",MIN(VLOOKUP(B12,A45:B54,2,FALSE)*D12,10000000))</f>
        <v/>
      </c>
      <c r="F12" s="37"/>
      <c r="G12" s="15">
        <f t="shared" ref="G12:G13" si="0">ROUNDDOWN(F12*0.75,-3)</f>
        <v>0</v>
      </c>
      <c r="H12" s="32">
        <f>IF(E12&gt;G12,G12,E12)</f>
        <v>0</v>
      </c>
    </row>
    <row r="13" spans="1:16" ht="48" customHeight="1" thickBot="1" x14ac:dyDescent="0.45">
      <c r="A13" s="29"/>
      <c r="B13" s="31"/>
      <c r="C13" s="33" t="str">
        <f>IF(B13="","",VLOOKUP(B13,A46:B55,2,FALSE))</f>
        <v/>
      </c>
      <c r="D13" s="40"/>
      <c r="E13" s="34" t="str">
        <f>IF(B13="","",MIN(VLOOKUP(B13,A46:B55,2,FALSE)*D13,10000000))</f>
        <v/>
      </c>
      <c r="F13" s="38"/>
      <c r="G13" s="34">
        <f t="shared" si="0"/>
        <v>0</v>
      </c>
      <c r="H13" s="35">
        <f>IF(E13&gt;G13,G13,E13)</f>
        <v>0</v>
      </c>
    </row>
    <row r="14" spans="1:16" ht="48" customHeight="1" thickBot="1" x14ac:dyDescent="0.45">
      <c r="A14" s="5"/>
      <c r="B14" s="5"/>
      <c r="C14" s="6"/>
      <c r="D14" s="6"/>
      <c r="E14" s="12"/>
      <c r="F14" s="12"/>
      <c r="G14" s="46" t="s">
        <v>48</v>
      </c>
      <c r="H14" s="36">
        <f>SUM(H11:H13)</f>
        <v>0</v>
      </c>
    </row>
    <row r="15" spans="1:16" ht="33.75" customHeight="1" thickBot="1" x14ac:dyDescent="0.45">
      <c r="A15" s="5"/>
      <c r="B15" s="5"/>
      <c r="C15" s="6"/>
      <c r="D15" s="6"/>
      <c r="E15" s="12"/>
      <c r="F15" s="12"/>
      <c r="G15" s="12"/>
      <c r="H15" s="6"/>
      <c r="I15" s="6"/>
      <c r="J15" s="13"/>
    </row>
    <row r="16" spans="1:16" ht="58.5" customHeight="1" x14ac:dyDescent="0.4">
      <c r="A16" s="41" t="s">
        <v>47</v>
      </c>
      <c r="B16" s="42" t="s">
        <v>49</v>
      </c>
      <c r="C16" s="23"/>
      <c r="D16" s="23"/>
      <c r="E16" s="23"/>
      <c r="F16" s="23"/>
      <c r="G16" s="23"/>
      <c r="H16" s="23"/>
      <c r="I16" s="6"/>
      <c r="J16" s="13"/>
    </row>
    <row r="17" spans="1:10" ht="60.75" customHeight="1" thickBot="1" x14ac:dyDescent="0.45">
      <c r="A17" s="43"/>
      <c r="B17" s="44"/>
      <c r="I17" s="6"/>
      <c r="J17" s="13"/>
    </row>
    <row r="18" spans="1:10" ht="80.25" customHeight="1" x14ac:dyDescent="0.4">
      <c r="A18" s="66" t="s">
        <v>50</v>
      </c>
      <c r="B18" s="68" t="s">
        <v>31</v>
      </c>
      <c r="C18" s="22" t="s">
        <v>73</v>
      </c>
      <c r="D18" s="22" t="s">
        <v>61</v>
      </c>
      <c r="E18" s="65" t="s">
        <v>98</v>
      </c>
      <c r="F18" s="22" t="s">
        <v>63</v>
      </c>
      <c r="G18" s="65" t="s">
        <v>58</v>
      </c>
      <c r="H18" s="24" t="s">
        <v>74</v>
      </c>
      <c r="I18" s="6"/>
      <c r="J18" s="13"/>
    </row>
    <row r="19" spans="1:10" ht="26.25" customHeight="1" x14ac:dyDescent="0.4">
      <c r="A19" s="67"/>
      <c r="B19" s="69"/>
      <c r="C19" s="19" t="s">
        <v>51</v>
      </c>
      <c r="D19" s="19" t="s">
        <v>52</v>
      </c>
      <c r="E19" s="1" t="s">
        <v>54</v>
      </c>
      <c r="F19" s="19" t="s">
        <v>53</v>
      </c>
      <c r="G19" s="1" t="s">
        <v>38</v>
      </c>
      <c r="H19" s="2" t="s">
        <v>55</v>
      </c>
      <c r="I19" s="6"/>
      <c r="J19" s="13"/>
    </row>
    <row r="20" spans="1:10" ht="18.75" customHeight="1" x14ac:dyDescent="0.4">
      <c r="A20" s="27"/>
      <c r="B20" s="30"/>
      <c r="C20" s="20" t="s">
        <v>0</v>
      </c>
      <c r="D20" s="20"/>
      <c r="E20" s="3"/>
      <c r="F20" s="20" t="s">
        <v>0</v>
      </c>
      <c r="G20" s="3" t="s">
        <v>0</v>
      </c>
      <c r="H20" s="4" t="s">
        <v>0</v>
      </c>
      <c r="I20" s="6"/>
      <c r="J20" s="13"/>
    </row>
    <row r="21" spans="1:10" ht="48" customHeight="1" x14ac:dyDescent="0.4">
      <c r="A21" s="28"/>
      <c r="B21" s="17"/>
      <c r="C21" s="21" t="str">
        <f>IF(B21="","",VLOOKUP(B21,A44:B53,2,FALSE))</f>
        <v/>
      </c>
      <c r="D21" s="39"/>
      <c r="E21" s="15" t="str">
        <f>IF(B21="","",MIN(VLOOKUP(B21,A44:B54,2,FALSE)*D21,10000000))</f>
        <v/>
      </c>
      <c r="F21" s="37"/>
      <c r="G21" s="15">
        <f>ROUNDDOWN(F21*0.75,-3)</f>
        <v>0</v>
      </c>
      <c r="H21" s="32">
        <f>IF(E21&gt;G21,G21,E21)</f>
        <v>0</v>
      </c>
      <c r="I21" s="6"/>
      <c r="J21" s="13"/>
    </row>
    <row r="22" spans="1:10" ht="48" customHeight="1" x14ac:dyDescent="0.4">
      <c r="A22" s="28"/>
      <c r="B22" s="17"/>
      <c r="C22" s="21" t="str">
        <f>IF(B22="","",VLOOKUP(B22,A45:B54,2,FALSE))</f>
        <v/>
      </c>
      <c r="D22" s="39"/>
      <c r="E22" s="15" t="str">
        <f t="shared" ref="E22:E23" si="1">IF(B22="","",MIN(VLOOKUP(B22,A45:B55,2,FALSE)*D22,10000000))</f>
        <v/>
      </c>
      <c r="F22" s="37"/>
      <c r="G22" s="15">
        <f t="shared" ref="G22:G23" si="2">ROUNDDOWN(F22*0.75,-3)</f>
        <v>0</v>
      </c>
      <c r="H22" s="32">
        <f>IF(E22&gt;G22,G22,E22)</f>
        <v>0</v>
      </c>
      <c r="I22" s="6"/>
      <c r="J22" s="13"/>
    </row>
    <row r="23" spans="1:10" ht="48" customHeight="1" thickBot="1" x14ac:dyDescent="0.45">
      <c r="A23" s="29"/>
      <c r="B23" s="31"/>
      <c r="C23" s="33" t="str">
        <f t="shared" ref="C23" si="3">IF(B23="","",VLOOKUP(B23,A46:B55,2,FALSE))</f>
        <v/>
      </c>
      <c r="D23" s="40"/>
      <c r="E23" s="34" t="str">
        <f t="shared" si="1"/>
        <v/>
      </c>
      <c r="F23" s="38"/>
      <c r="G23" s="34">
        <f t="shared" si="2"/>
        <v>0</v>
      </c>
      <c r="H23" s="35">
        <f>IF(E23&gt;G23,G23,E23)</f>
        <v>0</v>
      </c>
      <c r="I23" s="6"/>
      <c r="J23" s="13"/>
    </row>
    <row r="24" spans="1:10" ht="48" customHeight="1" thickBot="1" x14ac:dyDescent="0.45">
      <c r="A24" s="5"/>
      <c r="B24" s="5"/>
      <c r="C24" s="6"/>
      <c r="D24" s="23"/>
      <c r="E24" s="23"/>
      <c r="F24" s="23"/>
      <c r="G24" s="47" t="s">
        <v>48</v>
      </c>
      <c r="H24" s="48">
        <f>SUM(H21:H23)</f>
        <v>0</v>
      </c>
      <c r="I24" s="6"/>
      <c r="J24" s="13"/>
    </row>
    <row r="25" spans="1:10" ht="33.75" customHeight="1" thickBot="1" x14ac:dyDescent="0.45">
      <c r="A25" s="5"/>
      <c r="B25" s="5"/>
      <c r="C25" s="6"/>
      <c r="D25" s="6"/>
      <c r="E25" s="12"/>
      <c r="F25" s="12"/>
      <c r="G25" s="12"/>
      <c r="H25" s="6"/>
      <c r="I25" s="6"/>
      <c r="J25" s="13"/>
    </row>
    <row r="26" spans="1:10" ht="57.75" customHeight="1" x14ac:dyDescent="0.4">
      <c r="A26" s="41" t="s">
        <v>47</v>
      </c>
      <c r="B26" s="42" t="s">
        <v>49</v>
      </c>
      <c r="C26" s="23"/>
      <c r="D26" s="23"/>
      <c r="E26" s="23"/>
      <c r="F26" s="23"/>
      <c r="G26" s="23"/>
      <c r="H26" s="23"/>
      <c r="I26" s="6"/>
      <c r="J26" s="13"/>
    </row>
    <row r="27" spans="1:10" ht="55.5" customHeight="1" thickBot="1" x14ac:dyDescent="0.45">
      <c r="A27" s="43"/>
      <c r="B27" s="44"/>
      <c r="I27" s="6"/>
      <c r="J27" s="13"/>
    </row>
    <row r="28" spans="1:10" ht="60.75" customHeight="1" x14ac:dyDescent="0.4">
      <c r="A28" s="66" t="s">
        <v>59</v>
      </c>
      <c r="B28" s="68" t="s">
        <v>31</v>
      </c>
      <c r="C28" s="22" t="s">
        <v>73</v>
      </c>
      <c r="D28" s="22" t="s">
        <v>61</v>
      </c>
      <c r="E28" s="65" t="s">
        <v>98</v>
      </c>
      <c r="F28" s="22" t="s">
        <v>63</v>
      </c>
      <c r="G28" s="65" t="s">
        <v>58</v>
      </c>
      <c r="H28" s="24" t="s">
        <v>74</v>
      </c>
      <c r="I28" s="6"/>
      <c r="J28" s="13"/>
    </row>
    <row r="29" spans="1:10" ht="13.5" customHeight="1" x14ac:dyDescent="0.4">
      <c r="A29" s="67"/>
      <c r="B29" s="69"/>
      <c r="C29" s="19" t="s">
        <v>51</v>
      </c>
      <c r="D29" s="19" t="s">
        <v>52</v>
      </c>
      <c r="E29" s="1" t="s">
        <v>54</v>
      </c>
      <c r="F29" s="19" t="s">
        <v>53</v>
      </c>
      <c r="G29" s="1" t="s">
        <v>38</v>
      </c>
      <c r="H29" s="2" t="s">
        <v>55</v>
      </c>
      <c r="I29" s="6"/>
      <c r="J29" s="13"/>
    </row>
    <row r="30" spans="1:10" ht="22.5" customHeight="1" x14ac:dyDescent="0.4">
      <c r="A30" s="27"/>
      <c r="B30" s="30"/>
      <c r="C30" s="20" t="s">
        <v>0</v>
      </c>
      <c r="D30" s="20" t="s">
        <v>56</v>
      </c>
      <c r="E30" s="3" t="s">
        <v>57</v>
      </c>
      <c r="F30" s="20" t="s">
        <v>0</v>
      </c>
      <c r="G30" s="3" t="s">
        <v>0</v>
      </c>
      <c r="H30" s="4" t="s">
        <v>0</v>
      </c>
      <c r="I30" s="6"/>
      <c r="J30" s="13"/>
    </row>
    <row r="31" spans="1:10" ht="48" customHeight="1" x14ac:dyDescent="0.4">
      <c r="A31" s="28"/>
      <c r="B31" s="17"/>
      <c r="C31" s="21" t="str">
        <f>IF(B31="","",VLOOKUP(B31,A44:B54,2,FALSE))</f>
        <v/>
      </c>
      <c r="D31" s="39"/>
      <c r="E31" s="15" t="str">
        <f>IF(B31="","",MIN(VLOOKUP(B31,A44:B54,2,FALSE)*D31,10000000))</f>
        <v/>
      </c>
      <c r="F31" s="37"/>
      <c r="G31" s="15">
        <f>ROUNDDOWN(F31*0.75,-3)</f>
        <v>0</v>
      </c>
      <c r="H31" s="32">
        <f>IF(E31&gt;G31,G31,E31)</f>
        <v>0</v>
      </c>
      <c r="I31" s="6"/>
      <c r="J31" s="13"/>
    </row>
    <row r="32" spans="1:10" ht="48" customHeight="1" x14ac:dyDescent="0.4">
      <c r="A32" s="28"/>
      <c r="B32" s="17"/>
      <c r="C32" s="21" t="str">
        <f t="shared" ref="C32:C33" si="4">IF(B32="","",VLOOKUP(B32,A45:B55,2,FALSE))</f>
        <v/>
      </c>
      <c r="D32" s="39"/>
      <c r="E32" s="15" t="str">
        <f t="shared" ref="E32:E33" si="5">IF(B32="","",MIN(VLOOKUP(B32,A45:B55,2,FALSE)*D32,10000000))</f>
        <v/>
      </c>
      <c r="F32" s="37"/>
      <c r="G32" s="15">
        <f t="shared" ref="G32:G33" si="6">ROUNDDOWN(F32*0.75,-3)</f>
        <v>0</v>
      </c>
      <c r="H32" s="32">
        <f>IF(E32&gt;G32,G32,E32)</f>
        <v>0</v>
      </c>
      <c r="I32" s="6"/>
      <c r="J32" s="13"/>
    </row>
    <row r="33" spans="1:10" ht="48" customHeight="1" thickBot="1" x14ac:dyDescent="0.45">
      <c r="A33" s="29"/>
      <c r="B33" s="31"/>
      <c r="C33" s="33" t="str">
        <f t="shared" si="4"/>
        <v/>
      </c>
      <c r="D33" s="40"/>
      <c r="E33" s="34" t="str">
        <f t="shared" si="5"/>
        <v/>
      </c>
      <c r="F33" s="38"/>
      <c r="G33" s="34">
        <f t="shared" si="6"/>
        <v>0</v>
      </c>
      <c r="H33" s="35">
        <f>IF(E33&gt;G33,G33,E33)</f>
        <v>0</v>
      </c>
      <c r="I33" s="6"/>
      <c r="J33" s="13"/>
    </row>
    <row r="34" spans="1:10" ht="48" customHeight="1" thickBot="1" x14ac:dyDescent="0.45">
      <c r="A34" s="5"/>
      <c r="B34" s="5"/>
      <c r="C34" s="6"/>
      <c r="D34" s="6"/>
      <c r="E34" s="12"/>
      <c r="F34" s="12"/>
      <c r="G34" s="47" t="s">
        <v>48</v>
      </c>
      <c r="H34" s="48">
        <f>SUM(H31:H33)</f>
        <v>0</v>
      </c>
      <c r="I34" s="6"/>
      <c r="J34" s="13"/>
    </row>
    <row r="35" spans="1:10" ht="33.75" customHeight="1" x14ac:dyDescent="0.4">
      <c r="A35" s="5"/>
      <c r="B35" s="5"/>
      <c r="C35" s="6"/>
      <c r="D35" s="6"/>
      <c r="E35" s="12"/>
      <c r="F35" s="12"/>
      <c r="G35" s="12"/>
      <c r="H35" s="45"/>
      <c r="I35" s="6"/>
      <c r="J35" s="13"/>
    </row>
    <row r="36" spans="1:10" x14ac:dyDescent="0.4">
      <c r="A36" s="14" t="s">
        <v>35</v>
      </c>
      <c r="B36" s="14"/>
    </row>
    <row r="37" spans="1:10" x14ac:dyDescent="0.4">
      <c r="A37" s="14" t="s">
        <v>60</v>
      </c>
    </row>
    <row r="38" spans="1:10" x14ac:dyDescent="0.4">
      <c r="A38" s="14" t="s">
        <v>62</v>
      </c>
      <c r="B38" s="14"/>
    </row>
    <row r="39" spans="1:10" x14ac:dyDescent="0.4">
      <c r="A39" s="14" t="s">
        <v>72</v>
      </c>
      <c r="B39" s="14"/>
    </row>
    <row r="40" spans="1:10" x14ac:dyDescent="0.4">
      <c r="A40" s="14" t="s">
        <v>113</v>
      </c>
      <c r="B40" s="14"/>
    </row>
    <row r="41" spans="1:10" x14ac:dyDescent="0.4">
      <c r="A41" s="14" t="s">
        <v>101</v>
      </c>
    </row>
    <row r="42" spans="1:10" x14ac:dyDescent="0.4">
      <c r="A42" s="9" t="s">
        <v>103</v>
      </c>
    </row>
    <row r="43" spans="1:10" x14ac:dyDescent="0.4">
      <c r="A43" s="14" t="s">
        <v>104</v>
      </c>
    </row>
    <row r="44" spans="1:10" x14ac:dyDescent="0.4">
      <c r="A44" s="7" t="s">
        <v>115</v>
      </c>
      <c r="B44" s="7">
        <v>1000000</v>
      </c>
    </row>
    <row r="45" spans="1:10" x14ac:dyDescent="0.4">
      <c r="A45" s="7" t="s">
        <v>1</v>
      </c>
      <c r="B45" s="7">
        <v>300000</v>
      </c>
    </row>
    <row r="46" spans="1:10" x14ac:dyDescent="0.4">
      <c r="A46" s="7" t="s">
        <v>2</v>
      </c>
      <c r="B46" s="7">
        <v>300000</v>
      </c>
    </row>
    <row r="47" spans="1:10" x14ac:dyDescent="0.4">
      <c r="A47" s="7" t="s">
        <v>3</v>
      </c>
      <c r="B47" s="7">
        <v>300000</v>
      </c>
    </row>
    <row r="48" spans="1:10" x14ac:dyDescent="0.4">
      <c r="A48" s="7" t="s">
        <v>4</v>
      </c>
      <c r="B48" s="7">
        <v>300000</v>
      </c>
    </row>
    <row r="49" spans="1:2" x14ac:dyDescent="0.4">
      <c r="A49" s="7" t="s">
        <v>5</v>
      </c>
      <c r="B49" s="7">
        <v>1000000</v>
      </c>
    </row>
    <row r="50" spans="1:2" x14ac:dyDescent="0.4">
      <c r="A50" s="7" t="s">
        <v>6</v>
      </c>
      <c r="B50" s="7">
        <v>300000</v>
      </c>
    </row>
    <row r="51" spans="1:2" x14ac:dyDescent="0.4">
      <c r="A51" s="7" t="s">
        <v>44</v>
      </c>
      <c r="B51" s="7">
        <v>1000000</v>
      </c>
    </row>
    <row r="52" spans="1:2" x14ac:dyDescent="0.4">
      <c r="A52" s="7" t="s">
        <v>43</v>
      </c>
      <c r="B52" s="7">
        <v>10000000</v>
      </c>
    </row>
    <row r="53" spans="1:2" x14ac:dyDescent="0.4">
      <c r="A53" s="7" t="s">
        <v>46</v>
      </c>
      <c r="B53" s="7">
        <v>100000</v>
      </c>
    </row>
    <row r="55" spans="1:2" x14ac:dyDescent="0.4">
      <c r="A55" s="8" t="s">
        <v>27</v>
      </c>
    </row>
    <row r="56" spans="1:2" x14ac:dyDescent="0.4">
      <c r="A56" s="8" t="s">
        <v>28</v>
      </c>
    </row>
    <row r="57" spans="1:2" x14ac:dyDescent="0.4">
      <c r="A57" s="8" t="s">
        <v>7</v>
      </c>
    </row>
    <row r="58" spans="1:2" x14ac:dyDescent="0.4">
      <c r="A58" s="8" t="s">
        <v>29</v>
      </c>
    </row>
    <row r="59" spans="1:2" x14ac:dyDescent="0.4">
      <c r="A59" s="8" t="s">
        <v>8</v>
      </c>
    </row>
    <row r="60" spans="1:2" x14ac:dyDescent="0.4">
      <c r="A60" s="8" t="s">
        <v>9</v>
      </c>
    </row>
    <row r="61" spans="1:2" x14ac:dyDescent="0.4">
      <c r="A61" s="8" t="s">
        <v>10</v>
      </c>
    </row>
    <row r="62" spans="1:2" x14ac:dyDescent="0.4">
      <c r="A62" s="8" t="s">
        <v>11</v>
      </c>
    </row>
    <row r="63" spans="1:2" x14ac:dyDescent="0.4">
      <c r="A63" s="8" t="s">
        <v>12</v>
      </c>
    </row>
    <row r="64" spans="1:2" x14ac:dyDescent="0.4">
      <c r="A64" s="8" t="s">
        <v>13</v>
      </c>
    </row>
    <row r="65" spans="1:1" x14ac:dyDescent="0.4">
      <c r="A65" s="8" t="s">
        <v>14</v>
      </c>
    </row>
    <row r="66" spans="1:1" x14ac:dyDescent="0.4">
      <c r="A66" s="8" t="s">
        <v>15</v>
      </c>
    </row>
    <row r="67" spans="1:1" x14ac:dyDescent="0.4">
      <c r="A67" s="8" t="s">
        <v>16</v>
      </c>
    </row>
    <row r="68" spans="1:1" x14ac:dyDescent="0.4">
      <c r="A68" s="8" t="s">
        <v>17</v>
      </c>
    </row>
    <row r="69" spans="1:1" x14ac:dyDescent="0.4">
      <c r="A69" s="8" t="s">
        <v>18</v>
      </c>
    </row>
    <row r="70" spans="1:1" x14ac:dyDescent="0.4">
      <c r="A70" s="8" t="s">
        <v>19</v>
      </c>
    </row>
    <row r="71" spans="1:1" x14ac:dyDescent="0.4">
      <c r="A71" s="8" t="s">
        <v>20</v>
      </c>
    </row>
    <row r="72" spans="1:1" x14ac:dyDescent="0.4">
      <c r="A72" s="8" t="s">
        <v>21</v>
      </c>
    </row>
    <row r="73" spans="1:1" x14ac:dyDescent="0.4">
      <c r="A73" s="8" t="s">
        <v>22</v>
      </c>
    </row>
    <row r="74" spans="1:1" x14ac:dyDescent="0.4">
      <c r="A74" s="8" t="s">
        <v>23</v>
      </c>
    </row>
    <row r="75" spans="1:1" x14ac:dyDescent="0.4">
      <c r="A75" s="8" t="s">
        <v>24</v>
      </c>
    </row>
    <row r="76" spans="1:1" x14ac:dyDescent="0.4">
      <c r="A76" s="8" t="s">
        <v>25</v>
      </c>
    </row>
    <row r="77" spans="1:1" x14ac:dyDescent="0.4">
      <c r="A77" s="8" t="s">
        <v>26</v>
      </c>
    </row>
    <row r="78" spans="1:1" x14ac:dyDescent="0.4">
      <c r="A78" s="9" t="s">
        <v>30</v>
      </c>
    </row>
  </sheetData>
  <sheetProtection formatCells="0" formatColumns="0" formatRows="0" insertColumns="0" insertRows="0" insertHyperlinks="0" autoFilter="0"/>
  <mergeCells count="7">
    <mergeCell ref="A28:A29"/>
    <mergeCell ref="B28:B29"/>
    <mergeCell ref="A2:H2"/>
    <mergeCell ref="A8:A9"/>
    <mergeCell ref="B8:B9"/>
    <mergeCell ref="A18:A19"/>
    <mergeCell ref="B18:B19"/>
  </mergeCells>
  <phoneticPr fontId="2"/>
  <dataValidations count="2">
    <dataValidation type="list" allowBlank="1" showInputMessage="1" showErrorMessage="1" sqref="B17 B27 B7">
      <formula1>$A$55:$A$78</formula1>
    </dataValidation>
    <dataValidation type="list" allowBlank="1" showInputMessage="1" showErrorMessage="1" sqref="B11:B13 B31:B33 B21:B23">
      <formula1>$A$44:$A$53</formula1>
    </dataValidation>
  </dataValidations>
  <pageMargins left="0.7" right="0.7" top="0.75" bottom="0.75" header="0.3" footer="0.3"/>
  <pageSetup paperSize="9" scale="57" fitToHeight="0" orientation="landscape" r:id="rId1"/>
  <rowBreaks count="2" manualBreakCount="2">
    <brk id="15" max="7" man="1"/>
    <brk id="3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所要額調書（介護業務支援）</vt:lpstr>
      <vt:lpstr>所要額調書（介護業務支援以外） </vt:lpstr>
      <vt:lpstr>'所要額調書（介護業務支援）'!Print_Area</vt:lpstr>
      <vt:lpstr>'所要額調書（介護業務支援以外）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2025-05-13T06:22:32Z</cp:lastPrinted>
  <dcterms:created xsi:type="dcterms:W3CDTF">2023-06-23T02:26:09Z</dcterms:created>
  <dcterms:modified xsi:type="dcterms:W3CDTF">2025-06-04T00:32:30Z</dcterms:modified>
</cp:coreProperties>
</file>