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Q880094\common2\経営班ファイル\2022_R4\02 決算\11 決算統計\07 提出後\05 経営比較分析表（財政課照会）\03 提出\"/>
    </mc:Choice>
  </mc:AlternateContent>
  <workbookProtection workbookAlgorithmName="SHA-512" workbookHashValue="D+cO3RAYZDMh2POG747MiTcGqS7hZSiSJpt/D2GBAip2NxfRqrnLqm2//ZV0basXF2fuuC2Jn0bIWhsx7l9JMA==" workbookSaltValue="b7Q7NNYp01jgFyPVtwmfKQ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JW8" i="4" s="1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ID8" i="4"/>
  <c r="FZ8" i="4"/>
  <c r="EG8" i="4"/>
  <c r="CN8" i="4"/>
  <c r="AU8" i="4"/>
  <c r="B8" i="4"/>
  <c r="B6" i="4"/>
  <c r="JB78" i="4" l="1"/>
  <c r="IZ54" i="4"/>
  <c r="IZ32" i="4"/>
  <c r="BX78" i="4"/>
  <c r="BX32" i="4"/>
  <c r="FO78" i="4"/>
  <c r="FL54" i="4"/>
  <c r="FL32" i="4"/>
  <c r="MO78" i="4"/>
  <c r="MN54" i="4"/>
  <c r="MN32" i="4"/>
  <c r="BX54" i="4"/>
  <c r="C11" i="5"/>
  <c r="D11" i="5"/>
  <c r="E11" i="5"/>
  <c r="B11" i="5"/>
  <c r="GT78" i="4" l="1"/>
  <c r="GR54" i="4"/>
  <c r="GR32" i="4"/>
  <c r="DD32" i="4"/>
  <c r="DG78" i="4"/>
  <c r="DD54" i="4"/>
  <c r="P54" i="4"/>
  <c r="KG78" i="4"/>
  <c r="KF54" i="4"/>
  <c r="KF32" i="4"/>
  <c r="P78" i="4"/>
  <c r="P32" i="4"/>
  <c r="LZ78" i="4"/>
  <c r="LY54" i="4"/>
  <c r="LY32" i="4"/>
  <c r="IK32" i="4"/>
  <c r="EZ78" i="4"/>
  <c r="IM78" i="4"/>
  <c r="IK54" i="4"/>
  <c r="EW54" i="4"/>
  <c r="EW32" i="4"/>
  <c r="BI78" i="4"/>
  <c r="BI54" i="4"/>
  <c r="BI32" i="4"/>
  <c r="AT78" i="4"/>
  <c r="AT54" i="4"/>
  <c r="AT32" i="4"/>
  <c r="HV54" i="4"/>
  <c r="LK78" i="4"/>
  <c r="LJ54" i="4"/>
  <c r="LJ32" i="4"/>
  <c r="HX78" i="4"/>
  <c r="HV32" i="4"/>
  <c r="EK78" i="4"/>
  <c r="EH54" i="4"/>
  <c r="EH32" i="4"/>
  <c r="DV78" i="4"/>
  <c r="DS54" i="4"/>
  <c r="DS32" i="4"/>
  <c r="KU32" i="4"/>
  <c r="AE78" i="4"/>
  <c r="AE54" i="4"/>
  <c r="AE32" i="4"/>
  <c r="KV78" i="4"/>
  <c r="HI78" i="4"/>
  <c r="HG54" i="4"/>
  <c r="HG32" i="4"/>
  <c r="KU54" i="4"/>
</calcChain>
</file>

<file path=xl/sharedStrings.xml><?xml version="1.0" encoding="utf-8"?>
<sst xmlns="http://schemas.openxmlformats.org/spreadsheetml/2006/main" count="342" uniqueCount="187">
  <si>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</si>
  <si>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</si>
  <si>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</si>
  <si>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</si>
  <si>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</si>
  <si>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</si>
  <si>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</si>
  <si>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</si>
  <si>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</si>
  <si>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</si>
  <si>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</si>
  <si>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</si>
  <si>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</si>
  <si>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</si>
  <si>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</si>
  <si>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</si>
  <si>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</si>
  <si>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</si>
  <si>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</si>
  <si>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</si>
  <si>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</si>
  <si>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</si>
  <si>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</si>
  <si>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</si>
  <si>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</si>
  <si>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</si>
  <si>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</si>
  <si>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</si>
  <si>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</si>
  <si>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</si>
  <si>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</si>
  <si>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</si>
  <si>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</si>
  <si>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</si>
  <si>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</si>
  <si>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</si>
  <si>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</si>
  <si>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</si>
  <si>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</si>
  <si>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</si>
  <si>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</si>
  <si>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</si>
  <si>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</si>
  <si>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</si>
  <si>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</si>
  <si>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</si>
  <si>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</si>
  <si>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</si>
  <si>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</si>
  <si>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</si>
  <si>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</si>
  <si>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</si>
  <si>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</si>
  <si>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</si>
  <si>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</si>
  <si>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</si>
  <si>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</si>
  <si>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</si>
  <si>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</si>
  <si>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</si>
  <si>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</si>
  <si>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</si>
  <si>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</si>
  <si>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</si>
  <si>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</si>
  <si>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</si>
  <si>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</si>
  <si>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</si>
  <si>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</si>
  <si>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</si>
  <si>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</si>
  <si>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</si>
  <si>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</si>
  <si>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</si>
  <si>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</si>
  <si>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</si>
  <si>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</si>
  <si>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</si>
  <si>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</si>
  <si>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</si>
  <si>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</si>
  <si>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</si>
  <si>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</si>
  <si>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</si>
  <si>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</si>
  <si>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</si>
  <si>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</si>
  <si>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</si>
  <si>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</si>
  <si>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</si>
  <si>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</si>
  <si>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</si>
  <si>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</si>
  <si>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</si>
  <si>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</si>
  <si>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</si>
  <si>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</si>
  <si>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</si>
  <si>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</si>
  <si>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</si>
  <si>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</si>
  <si>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</si>
  <si>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</si>
  <si>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</si>
  <si>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</si>
  <si>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</si>
  <si>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</si>
  <si>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</si>
  <si>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</si>
  <si>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</si>
  <si>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</si>
  <si>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</si>
  <si>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</si>
  <si>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</si>
  <si>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</si>
  <si>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</si>
  <si>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</si>
  <si>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</si>
  <si>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</si>
  <si>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</si>
  <si>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</si>
  <si>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</si>
  <si>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</si>
  <si>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</si>
  <si>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</si>
  <si>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</si>
  <si>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</si>
  <si>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</si>
  <si>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</si>
  <si>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</si>
  <si>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</si>
  <si>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</si>
  <si>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</si>
  <si>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</si>
  <si>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</si>
  <si>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</si>
  <si>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</si>
  <si>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</si>
  <si>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</si>
  <si>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</si>
  <si>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</si>
  <si>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</si>
  <si>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</si>
  <si>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</si>
  <si>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</si>
  <si>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</si>
  <si>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</si>
  <si>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</si>
  <si>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</si>
  <si>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</si>
  <si>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</si>
  <si>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</si>
  <si>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</si>
  <si>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</si>
  <si>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</si>
  <si>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</si>
  <si>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</si>
  <si>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</si>
  <si>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</si>
  <si>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</si>
  <si>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</si>
  <si>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</si>
  <si>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</si>
  <si>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</si>
  <si>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</si>
  <si>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山形県</t>
  </si>
  <si>
    <t>河北病院</t>
  </si>
  <si>
    <t>条例全部</t>
  </si>
  <si>
    <t>病院事業</t>
  </si>
  <si>
    <t>一般病院</t>
  </si>
  <si>
    <t>100床以上～200床未満</t>
  </si>
  <si>
    <t>自治体職員</t>
  </si>
  <si>
    <t>直営</t>
  </si>
  <si>
    <t>対象</t>
  </si>
  <si>
    <t>ド 透 訓</t>
  </si>
  <si>
    <t>救 臨 感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</si>
  <si>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</si>
  <si>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</si>
  <si>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</si>
  <si>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</si>
  <si>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</si>
  <si>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</si>
  <si>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</si>
  <si>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西・北村山地域の基幹病院として、救急医療・急性期医療を担っているほか、緩和ケアや地域包括ケアに対応した地域密着型の病院として、在宅医療も含め地域を多面的に支える役割を担っている。</t>
    <phoneticPr fontId="5"/>
  </si>
  <si>
    <t>　入院患者延数の増による入院収益の増により、医業収益は増加したが、新型コロナ補助金の減により、医業外収益は減少し、経常収支比率は前年度より悪化した。
　累積欠損金比率は前年度よりも改善したが、平均値を大きく上回る状況が続いている。
　１人１日当たり収益は、前年度よりも入院は増加、外来は減少しており、ともに平均値を上回っている。
　職員給与費対医業収益比率及び材料費対医業収益比率は、医業収益の増加の影響により、前年度より改善した。</t>
    <rPh sb="1" eb="3">
      <t>ニュウイン</t>
    </rPh>
    <rPh sb="3" eb="7">
      <t>カンジャノベスウ</t>
    </rPh>
    <rPh sb="8" eb="9">
      <t>ゾウ</t>
    </rPh>
    <rPh sb="12" eb="16">
      <t>ニュウインシュウエキ</t>
    </rPh>
    <rPh sb="17" eb="18">
      <t>ゾウ</t>
    </rPh>
    <rPh sb="22" eb="26">
      <t>イギョウシュウエキ</t>
    </rPh>
    <rPh sb="27" eb="29">
      <t>ゾウカ</t>
    </rPh>
    <rPh sb="33" eb="35">
      <t>シンガタ</t>
    </rPh>
    <rPh sb="38" eb="41">
      <t>ホジョキン</t>
    </rPh>
    <rPh sb="118" eb="119">
      <t>ニン</t>
    </rPh>
    <rPh sb="120" eb="122">
      <t>ニチア</t>
    </rPh>
    <rPh sb="124" eb="126">
      <t>シュウエキ</t>
    </rPh>
    <rPh sb="128" eb="131">
      <t>ゼンネンド</t>
    </rPh>
    <rPh sb="134" eb="136">
      <t>ニュウイン</t>
    </rPh>
    <rPh sb="137" eb="139">
      <t>ゾウカ</t>
    </rPh>
    <rPh sb="140" eb="142">
      <t>ガイライ</t>
    </rPh>
    <rPh sb="143" eb="145">
      <t>ゲンショウ</t>
    </rPh>
    <rPh sb="153" eb="156">
      <t>ヘイキンチ</t>
    </rPh>
    <rPh sb="157" eb="159">
      <t>ウワマワ</t>
    </rPh>
    <rPh sb="166" eb="171">
      <t>ショクインキュウヨヒ</t>
    </rPh>
    <rPh sb="171" eb="172">
      <t>タイ</t>
    </rPh>
    <rPh sb="172" eb="176">
      <t>イギョウシュウエキ</t>
    </rPh>
    <rPh sb="176" eb="178">
      <t>ヒリツ</t>
    </rPh>
    <rPh sb="178" eb="179">
      <t>オヨ</t>
    </rPh>
    <rPh sb="192" eb="196">
      <t>イギョウシュウエキ</t>
    </rPh>
    <rPh sb="197" eb="199">
      <t>ゾウカ</t>
    </rPh>
    <rPh sb="200" eb="202">
      <t>エイキョウ</t>
    </rPh>
    <rPh sb="206" eb="209">
      <t>ゼンネンド</t>
    </rPh>
    <rPh sb="211" eb="213">
      <t>カイゼン</t>
    </rPh>
    <phoneticPr fontId="5"/>
  </si>
  <si>
    <t>　有形固定資産減価償却率は、平成26年度以降平均値を上回っており、類似病院に比べ老朽化が進んでいる。今後、施設の老朽化により、修繕費等の増加が見込まれるが、適切な規模及び機能を考慮し、計画的に整備していく。
　１床当たり有形固定資産は、病棟の再編に伴う病床数の減から、令和２年度に大きく増加し、平均値を上回る状況が続いている。</t>
    <rPh sb="71" eb="73">
      <t>ミコ</t>
    </rPh>
    <rPh sb="78" eb="80">
      <t>テキセツ</t>
    </rPh>
    <rPh sb="81" eb="83">
      <t>キボ</t>
    </rPh>
    <rPh sb="83" eb="84">
      <t>オヨ</t>
    </rPh>
    <rPh sb="85" eb="87">
      <t>キノウ</t>
    </rPh>
    <rPh sb="88" eb="90">
      <t>コウリョ</t>
    </rPh>
    <rPh sb="96" eb="98">
      <t>セイビ</t>
    </rPh>
    <phoneticPr fontId="5"/>
  </si>
  <si>
    <t>　経常収支比率は、依然として100％を下回っている。さらに、累積欠損金比率が平均値を大きく上回っており、経営状況が厳しい状況にある。
　このため、病棟間のベッドコントロール等による入院患者の確保、ＤＰＣ機能評価係数向上のための取組みの推進、各種加算や指導管理料等の確保・適正化等による診療単価の向上等に取組むほか、在宅医療等との連携強化により、収益の確保を図る。
　また、経営コンサルタントの活用、医薬品・診療材料等の価格交渉、後発医薬品の使用拡大等により費用の削減を図る。</t>
    <rPh sb="1" eb="7">
      <t>ケイジョウシュウシヒリツ</t>
    </rPh>
    <rPh sb="9" eb="11">
      <t>イゼン</t>
    </rPh>
    <rPh sb="19" eb="21">
      <t>シタマワ</t>
    </rPh>
    <rPh sb="30" eb="37">
      <t>ルイセキケッソンキンヒリツ</t>
    </rPh>
    <rPh sb="38" eb="41">
      <t>ヘイキンチ</t>
    </rPh>
    <rPh sb="42" eb="43">
      <t>オオ</t>
    </rPh>
    <rPh sb="45" eb="47">
      <t>ウワマワ</t>
    </rPh>
    <rPh sb="52" eb="56">
      <t>ケイエイジョウキョウ</t>
    </rPh>
    <rPh sb="57" eb="58">
      <t>キビ</t>
    </rPh>
    <rPh sb="60" eb="62">
      <t>ジョウキョウ</t>
    </rPh>
    <rPh sb="157" eb="161">
      <t>ザイタクイリョウ</t>
    </rPh>
    <rPh sb="161" eb="162">
      <t>トウ</t>
    </rPh>
    <rPh sb="164" eb="168">
      <t>レンケイキョウカ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</si>
</sst>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50.2</c:v>
                </c:pt>
                <c:pt idx="2">
                  <c:v>61.3</c:v>
                </c:pt>
                <c:pt idx="3">
                  <c:v>51.3</c:v>
                </c:pt>
                <c:pt idx="4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8-4646-AD83-BC9444E01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8-4646-AD83-BC9444E01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10828</c:v>
                </c:pt>
                <c:pt idx="1">
                  <c:v>11197</c:v>
                </c:pt>
                <c:pt idx="2">
                  <c:v>11914</c:v>
                </c:pt>
                <c:pt idx="3">
                  <c:v>12455</c:v>
                </c:pt>
                <c:pt idx="4">
                  <c:v>12287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B-4B06-9B78-05009A197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B-4B06-9B78-05009A197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39108</c:v>
                </c:pt>
                <c:pt idx="1">
                  <c:v>39471</c:v>
                </c:pt>
                <c:pt idx="2">
                  <c:v>40985</c:v>
                </c:pt>
                <c:pt idx="3">
                  <c:v>42764</c:v>
                </c:pt>
                <c:pt idx="4">
                  <c:v>44928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E-409F-A294-0A8E6A84D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E-409F-A294-0A8E6A84D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407.2</c:v>
                </c:pt>
                <c:pt idx="1">
                  <c:v>481.6</c:v>
                </c:pt>
                <c:pt idx="2">
                  <c:v>556.20000000000005</c:v>
                </c:pt>
                <c:pt idx="3">
                  <c:v>637.70000000000005</c:v>
                </c:pt>
                <c:pt idx="4">
                  <c:v>614.5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A3D-8D7C-DC741CAB2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F-4A3D-8D7C-DC741CAB2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57.6</c:v>
                </c:pt>
                <c:pt idx="2">
                  <c:v>55.1</c:v>
                </c:pt>
                <c:pt idx="3">
                  <c:v>52.4</c:v>
                </c:pt>
                <c:pt idx="4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3-475C-B0DC-36EB208C0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3-475C-B0DC-36EB208C0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68.400000000000006</c:v>
                </c:pt>
                <c:pt idx="2">
                  <c:v>67.599999999999994</c:v>
                </c:pt>
                <c:pt idx="3">
                  <c:v>58.5</c:v>
                </c:pt>
                <c:pt idx="4">
                  <c:v>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C-47C1-9B38-8FAB3D7CC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C-47C1-9B38-8FAB3D7CC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81.900000000000006</c:v>
                </c:pt>
                <c:pt idx="1">
                  <c:v>81.099999999999994</c:v>
                </c:pt>
                <c:pt idx="2">
                  <c:v>82.4</c:v>
                </c:pt>
                <c:pt idx="3">
                  <c:v>98.4</c:v>
                </c:pt>
                <c:pt idx="4">
                  <c:v>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337-BCF2-5E02BD34A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7-4337-BCF2-5E02BD34A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74.400000000000006</c:v>
                </c:pt>
                <c:pt idx="2">
                  <c:v>77.8</c:v>
                </c:pt>
                <c:pt idx="3">
                  <c:v>80.400000000000006</c:v>
                </c:pt>
                <c:pt idx="4">
                  <c:v>81.900000000000006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0-4BB3-9DF4-76075CA6D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0-4BB3-9DF4-76075CA6D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60.5</c:v>
                </c:pt>
                <c:pt idx="2">
                  <c:v>66.8</c:v>
                </c:pt>
                <c:pt idx="3">
                  <c:v>71.7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B-4AF6-9ABD-EE57C2B94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B-4AF6-9ABD-EE57C2B94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54260108</c:v>
                </c:pt>
                <c:pt idx="1">
                  <c:v>53450694</c:v>
                </c:pt>
                <c:pt idx="2">
                  <c:v>73285588</c:v>
                </c:pt>
                <c:pt idx="3">
                  <c:v>73691213</c:v>
                </c:pt>
                <c:pt idx="4">
                  <c:v>73591059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D-4C72-87C9-F5C48AC5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D-4C72-87C9-F5C48AC5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13.7</c:v>
                </c:pt>
                <c:pt idx="2">
                  <c:v>13.1</c:v>
                </c:pt>
                <c:pt idx="3">
                  <c:v>15.5</c:v>
                </c:pt>
                <c:pt idx="4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E-4B1F-9BD8-171BADD3D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E-4B1F-9BD8-171BADD3D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76.2</c:v>
                </c:pt>
                <c:pt idx="2">
                  <c:v>86.6</c:v>
                </c:pt>
                <c:pt idx="3">
                  <c:v>102.2</c:v>
                </c:pt>
                <c:pt idx="4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2-4916-BCF1-6FFD6D75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2-4916-BCF1-6FFD6D75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FS57" zoomScaleNormal="100" zoomScaleSheetLayoutView="70" workbookViewId="0">
      <selection activeCell="NJ70" sqref="NJ70:NX84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4.109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2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2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43" t="str">
        <f>データ!H6</f>
        <v>山形県　河北病院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2">
      <c r="A8" s="2"/>
      <c r="B8" s="124" t="str">
        <f>データ!K6</f>
        <v>条例全部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100床以上～200床未満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自治体職員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130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 t="str">
        <f>データ!AA6</f>
        <v>-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2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2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15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透 訓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感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>
        <f>データ!AD6</f>
        <v>6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136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2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08">
        <f>データ!U6</f>
        <v>1042396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17981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第２種該当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-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１０：１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105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 t="str">
        <f>データ!AG6</f>
        <v>-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105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2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2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183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81.900000000000006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81.099999999999994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82.4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98.4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95.6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70.099999999999994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68.400000000000006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67.599999999999994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58.5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61.3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67.3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57.6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55.1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52.4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54.2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66.5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50.2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61.3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51.3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53.5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96.9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100.6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105.9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104.3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84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84.3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80.7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82.2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81.7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80.400000000000006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80.599999999999994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77.099999999999994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78.599999999999994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78.099999999999994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70.099999999999994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70.400000000000006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65.8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65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63.3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184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185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39108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39471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40985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42764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44928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10828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11197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11914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12455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12287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82.1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76.2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86.6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102.2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98.1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15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13.7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13.1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15.5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14.9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34924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35788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37855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39289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40846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10244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10602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11234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11512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11831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63.7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63.3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68.5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67.099999999999994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66.900000000000006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17.7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17.5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17.899999999999999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186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2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407.2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481.6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556.20000000000005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637.70000000000005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614.5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70.7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74.400000000000006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77.8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80.400000000000006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81.900000000000006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54.8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60.5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66.8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71.7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73.8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54260108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53450694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73285588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73691213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73591059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2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117.1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120.5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124.2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121.6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118.9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54.1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54.6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59.4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71.400000000000006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71.7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73.900000000000006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74.3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40683727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41891213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42806727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43530781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44196357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2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8s4k4RuttrMGtP6iyYWokmPAar9O0xuoP6QTDyguiB8T1Dg/L8tG4Q504hQBJ0fiqQHp7E4SFWUsVZb2qN4a/Q==" saltValue="2C4H6Atnyzd1iBj9Aq6idg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65" width="11.88671875" customWidth="1"/>
    <col min="166" max="166" width="10.88671875" customWidth="1"/>
  </cols>
  <sheetData>
    <row r="1" spans="1:166" x14ac:dyDescent="0.2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2" customHeight="1" x14ac:dyDescent="0.2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108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110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111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112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113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114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115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116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117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118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119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120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121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2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147</v>
      </c>
      <c r="AV5" s="49" t="s">
        <v>158</v>
      </c>
      <c r="AW5" s="49" t="s">
        <v>149</v>
      </c>
      <c r="AX5" s="49" t="s">
        <v>159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157</v>
      </c>
      <c r="BF5" s="49" t="s">
        <v>160</v>
      </c>
      <c r="BG5" s="49" t="s">
        <v>158</v>
      </c>
      <c r="BH5" s="49" t="s">
        <v>149</v>
      </c>
      <c r="BI5" s="49" t="s">
        <v>150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157</v>
      </c>
      <c r="BQ5" s="49" t="s">
        <v>160</v>
      </c>
      <c r="BR5" s="49" t="s">
        <v>158</v>
      </c>
      <c r="BS5" s="49" t="s">
        <v>161</v>
      </c>
      <c r="BT5" s="49" t="s">
        <v>159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146</v>
      </c>
      <c r="CB5" s="49" t="s">
        <v>160</v>
      </c>
      <c r="CC5" s="49" t="s">
        <v>148</v>
      </c>
      <c r="CD5" s="49" t="s">
        <v>161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146</v>
      </c>
      <c r="CM5" s="49" t="s">
        <v>147</v>
      </c>
      <c r="CN5" s="49" t="s">
        <v>148</v>
      </c>
      <c r="CO5" s="49" t="s">
        <v>149</v>
      </c>
      <c r="CP5" s="49" t="s">
        <v>159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146</v>
      </c>
      <c r="CX5" s="49" t="s">
        <v>147</v>
      </c>
      <c r="CY5" s="49" t="s">
        <v>148</v>
      </c>
      <c r="CZ5" s="49" t="s">
        <v>149</v>
      </c>
      <c r="DA5" s="49" t="s">
        <v>150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157</v>
      </c>
      <c r="DI5" s="49" t="s">
        <v>160</v>
      </c>
      <c r="DJ5" s="49" t="s">
        <v>148</v>
      </c>
      <c r="DK5" s="49" t="s">
        <v>149</v>
      </c>
      <c r="DL5" s="49" t="s">
        <v>159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157</v>
      </c>
      <c r="DT5" s="49" t="s">
        <v>160</v>
      </c>
      <c r="DU5" s="49" t="s">
        <v>148</v>
      </c>
      <c r="DV5" s="49" t="s">
        <v>149</v>
      </c>
      <c r="DW5" s="49" t="s">
        <v>150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146</v>
      </c>
      <c r="EE5" s="49" t="s">
        <v>160</v>
      </c>
      <c r="EF5" s="49" t="s">
        <v>148</v>
      </c>
      <c r="EG5" s="49" t="s">
        <v>161</v>
      </c>
      <c r="EH5" s="49" t="s">
        <v>150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157</v>
      </c>
      <c r="EP5" s="49" t="s">
        <v>160</v>
      </c>
      <c r="EQ5" s="49" t="s">
        <v>158</v>
      </c>
      <c r="ER5" s="49" t="s">
        <v>149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162</v>
      </c>
      <c r="EZ5" s="49" t="s">
        <v>157</v>
      </c>
      <c r="FA5" s="49" t="s">
        <v>160</v>
      </c>
      <c r="FB5" s="49" t="s">
        <v>148</v>
      </c>
      <c r="FC5" s="49" t="s">
        <v>149</v>
      </c>
      <c r="FD5" s="49" t="s">
        <v>159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 x14ac:dyDescent="0.2">
      <c r="A6" s="35" t="s">
        <v>163</v>
      </c>
      <c r="B6" s="50">
        <f>B8</f>
        <v>2022</v>
      </c>
      <c r="C6" s="50">
        <f t="shared" ref="C6:M6" si="2">C8</f>
        <v>60003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3</v>
      </c>
      <c r="H6" s="147" t="str">
        <f>IF(H8&lt;&gt;I8,H8,"")&amp;IF(I8&lt;&gt;J8,I8,"")&amp;"　"&amp;J8</f>
        <v>山形県　河北病院</v>
      </c>
      <c r="I6" s="148"/>
      <c r="J6" s="149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自治体職員</v>
      </c>
      <c r="P6" s="50" t="str">
        <f>P8</f>
        <v>直営</v>
      </c>
      <c r="Q6" s="51">
        <f t="shared" ref="Q6:AH6" si="3">Q8</f>
        <v>15</v>
      </c>
      <c r="R6" s="50" t="str">
        <f t="shared" si="3"/>
        <v>対象</v>
      </c>
      <c r="S6" s="50" t="str">
        <f t="shared" si="3"/>
        <v>ド 透 訓</v>
      </c>
      <c r="T6" s="50" t="str">
        <f t="shared" si="3"/>
        <v>救 臨 感 輪</v>
      </c>
      <c r="U6" s="51">
        <f>U8</f>
        <v>1042396</v>
      </c>
      <c r="V6" s="51">
        <f>V8</f>
        <v>17981</v>
      </c>
      <c r="W6" s="50" t="str">
        <f>W8</f>
        <v>第２種該当</v>
      </c>
      <c r="X6" s="50" t="str">
        <f t="shared" ref="X6" si="4">X8</f>
        <v>-</v>
      </c>
      <c r="Y6" s="50" t="str">
        <f t="shared" si="3"/>
        <v>１０：１</v>
      </c>
      <c r="Z6" s="51">
        <f t="shared" si="3"/>
        <v>130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6</v>
      </c>
      <c r="AE6" s="51">
        <f t="shared" si="3"/>
        <v>136</v>
      </c>
      <c r="AF6" s="51">
        <f t="shared" si="3"/>
        <v>105</v>
      </c>
      <c r="AG6" s="51" t="str">
        <f t="shared" si="3"/>
        <v>-</v>
      </c>
      <c r="AH6" s="51">
        <f t="shared" si="3"/>
        <v>105</v>
      </c>
      <c r="AI6" s="52">
        <f>IF(AI8="-",NA(),AI8)</f>
        <v>81.900000000000006</v>
      </c>
      <c r="AJ6" s="52">
        <f t="shared" ref="AJ6:AR6" si="5">IF(AJ8="-",NA(),AJ8)</f>
        <v>81.099999999999994</v>
      </c>
      <c r="AK6" s="52">
        <f t="shared" si="5"/>
        <v>82.4</v>
      </c>
      <c r="AL6" s="52">
        <f t="shared" si="5"/>
        <v>98.4</v>
      </c>
      <c r="AM6" s="52">
        <f t="shared" si="5"/>
        <v>95.6</v>
      </c>
      <c r="AN6" s="52">
        <f t="shared" si="5"/>
        <v>97.2</v>
      </c>
      <c r="AO6" s="52">
        <f t="shared" si="5"/>
        <v>96.9</v>
      </c>
      <c r="AP6" s="52">
        <f t="shared" si="5"/>
        <v>100.6</v>
      </c>
      <c r="AQ6" s="52">
        <f t="shared" si="5"/>
        <v>105.9</v>
      </c>
      <c r="AR6" s="52">
        <f t="shared" si="5"/>
        <v>104.3</v>
      </c>
      <c r="AS6" s="52" t="str">
        <f>IF(AS8="-","【-】","【"&amp;SUBSTITUTE(TEXT(AS8,"#,##0.0"),"-","△")&amp;"】")</f>
        <v>【103.5】</v>
      </c>
      <c r="AT6" s="52">
        <f>IF(AT8="-",NA(),AT8)</f>
        <v>70.099999999999994</v>
      </c>
      <c r="AU6" s="52">
        <f t="shared" ref="AU6:BC6" si="6">IF(AU8="-",NA(),AU8)</f>
        <v>68.400000000000006</v>
      </c>
      <c r="AV6" s="52">
        <f t="shared" si="6"/>
        <v>67.599999999999994</v>
      </c>
      <c r="AW6" s="52">
        <f t="shared" si="6"/>
        <v>58.5</v>
      </c>
      <c r="AX6" s="52">
        <f t="shared" si="6"/>
        <v>61.3</v>
      </c>
      <c r="AY6" s="52">
        <f t="shared" si="6"/>
        <v>84</v>
      </c>
      <c r="AZ6" s="52">
        <f t="shared" si="6"/>
        <v>84.3</v>
      </c>
      <c r="BA6" s="52">
        <f t="shared" si="6"/>
        <v>80.7</v>
      </c>
      <c r="BB6" s="52">
        <f t="shared" si="6"/>
        <v>82.2</v>
      </c>
      <c r="BC6" s="52">
        <f t="shared" si="6"/>
        <v>81.7</v>
      </c>
      <c r="BD6" s="52" t="str">
        <f>IF(BD8="-","【-】","【"&amp;SUBSTITUTE(TEXT(BD8,"#,##0.0"),"-","△")&amp;"】")</f>
        <v>【86.4】</v>
      </c>
      <c r="BE6" s="52">
        <f>IF(BE8="-",NA(),BE8)</f>
        <v>67.3</v>
      </c>
      <c r="BF6" s="52">
        <f t="shared" ref="BF6:BN6" si="7">IF(BF8="-",NA(),BF8)</f>
        <v>57.6</v>
      </c>
      <c r="BG6" s="52">
        <f t="shared" si="7"/>
        <v>55.1</v>
      </c>
      <c r="BH6" s="52">
        <f t="shared" si="7"/>
        <v>52.4</v>
      </c>
      <c r="BI6" s="52">
        <f t="shared" si="7"/>
        <v>54.2</v>
      </c>
      <c r="BJ6" s="52">
        <f t="shared" si="7"/>
        <v>80.400000000000006</v>
      </c>
      <c r="BK6" s="52">
        <f t="shared" si="7"/>
        <v>80.599999999999994</v>
      </c>
      <c r="BL6" s="52">
        <f t="shared" si="7"/>
        <v>77.099999999999994</v>
      </c>
      <c r="BM6" s="52">
        <f t="shared" si="7"/>
        <v>78.599999999999994</v>
      </c>
      <c r="BN6" s="52">
        <f t="shared" si="7"/>
        <v>78.099999999999994</v>
      </c>
      <c r="BO6" s="52" t="str">
        <f>IF(BO8="-","【-】","【"&amp;SUBSTITUTE(TEXT(BO8,"#,##0.0"),"-","△")&amp;"】")</f>
        <v>【83.7】</v>
      </c>
      <c r="BP6" s="52">
        <f>IF(BP8="-",NA(),BP8)</f>
        <v>66.5</v>
      </c>
      <c r="BQ6" s="52">
        <f t="shared" ref="BQ6:BY6" si="8">IF(BQ8="-",NA(),BQ8)</f>
        <v>50.2</v>
      </c>
      <c r="BR6" s="52">
        <f t="shared" si="8"/>
        <v>61.3</v>
      </c>
      <c r="BS6" s="52">
        <f t="shared" si="8"/>
        <v>51.3</v>
      </c>
      <c r="BT6" s="52">
        <f t="shared" si="8"/>
        <v>53.5</v>
      </c>
      <c r="BU6" s="52">
        <f t="shared" si="8"/>
        <v>70.099999999999994</v>
      </c>
      <c r="BV6" s="52">
        <f t="shared" si="8"/>
        <v>70.400000000000006</v>
      </c>
      <c r="BW6" s="52">
        <f t="shared" si="8"/>
        <v>65.8</v>
      </c>
      <c r="BX6" s="52">
        <f t="shared" si="8"/>
        <v>65</v>
      </c>
      <c r="BY6" s="52">
        <f t="shared" si="8"/>
        <v>63.3</v>
      </c>
      <c r="BZ6" s="52" t="str">
        <f>IF(BZ8="-","【-】","【"&amp;SUBSTITUTE(TEXT(BZ8,"#,##0.0"),"-","△")&amp;"】")</f>
        <v>【66.8】</v>
      </c>
      <c r="CA6" s="53">
        <f>IF(CA8="-",NA(),CA8)</f>
        <v>39108</v>
      </c>
      <c r="CB6" s="53">
        <f t="shared" ref="CB6:CJ6" si="9">IF(CB8="-",NA(),CB8)</f>
        <v>39471</v>
      </c>
      <c r="CC6" s="53">
        <f t="shared" si="9"/>
        <v>40985</v>
      </c>
      <c r="CD6" s="53">
        <f t="shared" si="9"/>
        <v>42764</v>
      </c>
      <c r="CE6" s="53">
        <f t="shared" si="9"/>
        <v>44928</v>
      </c>
      <c r="CF6" s="53">
        <f t="shared" si="9"/>
        <v>34924</v>
      </c>
      <c r="CG6" s="53">
        <f t="shared" si="9"/>
        <v>35788</v>
      </c>
      <c r="CH6" s="53">
        <f t="shared" si="9"/>
        <v>37855</v>
      </c>
      <c r="CI6" s="53">
        <f t="shared" si="9"/>
        <v>39289</v>
      </c>
      <c r="CJ6" s="53">
        <f t="shared" si="9"/>
        <v>40846</v>
      </c>
      <c r="CK6" s="52" t="str">
        <f>IF(CK8="-","【-】","【"&amp;SUBSTITUTE(TEXT(CK8,"#,##0"),"-","△")&amp;"】")</f>
        <v>【61,837】</v>
      </c>
      <c r="CL6" s="53">
        <f>IF(CL8="-",NA(),CL8)</f>
        <v>10828</v>
      </c>
      <c r="CM6" s="53">
        <f t="shared" ref="CM6:CU6" si="10">IF(CM8="-",NA(),CM8)</f>
        <v>11197</v>
      </c>
      <c r="CN6" s="53">
        <f t="shared" si="10"/>
        <v>11914</v>
      </c>
      <c r="CO6" s="53">
        <f t="shared" si="10"/>
        <v>12455</v>
      </c>
      <c r="CP6" s="53">
        <f t="shared" si="10"/>
        <v>12287</v>
      </c>
      <c r="CQ6" s="53">
        <f t="shared" si="10"/>
        <v>10244</v>
      </c>
      <c r="CR6" s="53">
        <f t="shared" si="10"/>
        <v>10602</v>
      </c>
      <c r="CS6" s="53">
        <f t="shared" si="10"/>
        <v>11234</v>
      </c>
      <c r="CT6" s="53">
        <f t="shared" si="10"/>
        <v>11512</v>
      </c>
      <c r="CU6" s="53">
        <f t="shared" si="10"/>
        <v>11831</v>
      </c>
      <c r="CV6" s="52" t="str">
        <f>IF(CV8="-","【-】","【"&amp;SUBSTITUTE(TEXT(CV8,"#,##0"),"-","△")&amp;"】")</f>
        <v>【17,600】</v>
      </c>
      <c r="CW6" s="52">
        <f>IF(CW8="-",NA(),CW8)</f>
        <v>82.1</v>
      </c>
      <c r="CX6" s="52">
        <f t="shared" ref="CX6:DF6" si="11">IF(CX8="-",NA(),CX8)</f>
        <v>76.2</v>
      </c>
      <c r="CY6" s="52">
        <f t="shared" si="11"/>
        <v>86.6</v>
      </c>
      <c r="CZ6" s="52">
        <f t="shared" si="11"/>
        <v>102.2</v>
      </c>
      <c r="DA6" s="52">
        <f t="shared" si="11"/>
        <v>98.1</v>
      </c>
      <c r="DB6" s="52">
        <f t="shared" si="11"/>
        <v>63.7</v>
      </c>
      <c r="DC6" s="52">
        <f t="shared" si="11"/>
        <v>63.3</v>
      </c>
      <c r="DD6" s="52">
        <f t="shared" si="11"/>
        <v>68.5</v>
      </c>
      <c r="DE6" s="52">
        <f t="shared" si="11"/>
        <v>67.099999999999994</v>
      </c>
      <c r="DF6" s="52">
        <f t="shared" si="11"/>
        <v>66.900000000000006</v>
      </c>
      <c r="DG6" s="52" t="str">
        <f>IF(DG8="-","【-】","【"&amp;SUBSTITUTE(TEXT(DG8,"#,##0.0"),"-","△")&amp;"】")</f>
        <v>【55.6】</v>
      </c>
      <c r="DH6" s="52">
        <f>IF(DH8="-",NA(),DH8)</f>
        <v>15</v>
      </c>
      <c r="DI6" s="52">
        <f t="shared" ref="DI6:DQ6" si="12">IF(DI8="-",NA(),DI8)</f>
        <v>13.7</v>
      </c>
      <c r="DJ6" s="52">
        <f t="shared" si="12"/>
        <v>13.1</v>
      </c>
      <c r="DK6" s="52">
        <f t="shared" si="12"/>
        <v>15.5</v>
      </c>
      <c r="DL6" s="52">
        <f t="shared" si="12"/>
        <v>14.9</v>
      </c>
      <c r="DM6" s="52">
        <f t="shared" si="12"/>
        <v>17.7</v>
      </c>
      <c r="DN6" s="52">
        <f t="shared" si="12"/>
        <v>17.5</v>
      </c>
      <c r="DO6" s="52">
        <f t="shared" si="12"/>
        <v>17.5</v>
      </c>
      <c r="DP6" s="52">
        <f t="shared" si="12"/>
        <v>17.3</v>
      </c>
      <c r="DQ6" s="52">
        <f t="shared" si="12"/>
        <v>17.899999999999999</v>
      </c>
      <c r="DR6" s="52" t="str">
        <f>IF(DR8="-","【-】","【"&amp;SUBSTITUTE(TEXT(DR8,"#,##0.0"),"-","△")&amp;"】")</f>
        <v>【25.1】</v>
      </c>
      <c r="DS6" s="52">
        <f>IF(DS8="-",NA(),DS8)</f>
        <v>407.2</v>
      </c>
      <c r="DT6" s="52">
        <f t="shared" ref="DT6:EB6" si="13">IF(DT8="-",NA(),DT8)</f>
        <v>481.6</v>
      </c>
      <c r="DU6" s="52">
        <f t="shared" si="13"/>
        <v>556.20000000000005</v>
      </c>
      <c r="DV6" s="52">
        <f t="shared" si="13"/>
        <v>637.70000000000005</v>
      </c>
      <c r="DW6" s="52">
        <f t="shared" si="13"/>
        <v>614.5</v>
      </c>
      <c r="DX6" s="52">
        <f t="shared" si="13"/>
        <v>117.1</v>
      </c>
      <c r="DY6" s="52">
        <f t="shared" si="13"/>
        <v>120.5</v>
      </c>
      <c r="DZ6" s="52">
        <f t="shared" si="13"/>
        <v>124.2</v>
      </c>
      <c r="EA6" s="52">
        <f t="shared" si="13"/>
        <v>121.6</v>
      </c>
      <c r="EB6" s="52">
        <f t="shared" si="13"/>
        <v>118.9</v>
      </c>
      <c r="EC6" s="52" t="str">
        <f>IF(EC8="-","【-】","【"&amp;SUBSTITUTE(TEXT(EC8,"#,##0.0"),"-","△")&amp;"】")</f>
        <v>【63.0】</v>
      </c>
      <c r="ED6" s="52">
        <f>IF(ED8="-",NA(),ED8)</f>
        <v>70.7</v>
      </c>
      <c r="EE6" s="52">
        <f t="shared" ref="EE6:EM6" si="14">IF(EE8="-",NA(),EE8)</f>
        <v>74.400000000000006</v>
      </c>
      <c r="EF6" s="52">
        <f t="shared" si="14"/>
        <v>77.8</v>
      </c>
      <c r="EG6" s="52">
        <f t="shared" si="14"/>
        <v>80.400000000000006</v>
      </c>
      <c r="EH6" s="52">
        <f t="shared" si="14"/>
        <v>81.900000000000006</v>
      </c>
      <c r="EI6" s="52">
        <f t="shared" si="14"/>
        <v>54.1</v>
      </c>
      <c r="EJ6" s="52">
        <f t="shared" si="14"/>
        <v>54.6</v>
      </c>
      <c r="EK6" s="52">
        <f t="shared" si="14"/>
        <v>56.9</v>
      </c>
      <c r="EL6" s="52">
        <f t="shared" si="14"/>
        <v>58.1</v>
      </c>
      <c r="EM6" s="52">
        <f t="shared" si="14"/>
        <v>59.4</v>
      </c>
      <c r="EN6" s="52" t="str">
        <f>IF(EN8="-","【-】","【"&amp;SUBSTITUTE(TEXT(EN8,"#,##0.0"),"-","△")&amp;"】")</f>
        <v>【56.4】</v>
      </c>
      <c r="EO6" s="52">
        <f>IF(EO8="-",NA(),EO8)</f>
        <v>54.8</v>
      </c>
      <c r="EP6" s="52">
        <f t="shared" ref="EP6:EX6" si="15">IF(EP8="-",NA(),EP8)</f>
        <v>60.5</v>
      </c>
      <c r="EQ6" s="52">
        <f t="shared" si="15"/>
        <v>66.8</v>
      </c>
      <c r="ER6" s="52">
        <f t="shared" si="15"/>
        <v>71.7</v>
      </c>
      <c r="ES6" s="52">
        <f t="shared" si="15"/>
        <v>73.8</v>
      </c>
      <c r="ET6" s="52">
        <f t="shared" si="15"/>
        <v>71.400000000000006</v>
      </c>
      <c r="EU6" s="52">
        <f t="shared" si="15"/>
        <v>71.7</v>
      </c>
      <c r="EV6" s="52">
        <f t="shared" si="15"/>
        <v>72.900000000000006</v>
      </c>
      <c r="EW6" s="52">
        <f t="shared" si="15"/>
        <v>73.900000000000006</v>
      </c>
      <c r="EX6" s="52">
        <f t="shared" si="15"/>
        <v>74.3</v>
      </c>
      <c r="EY6" s="52" t="str">
        <f>IF(EY8="-","【-】","【"&amp;SUBSTITUTE(TEXT(EY8,"#,##0.0"),"-","△")&amp;"】")</f>
        <v>【70.7】</v>
      </c>
      <c r="EZ6" s="53">
        <f>IF(EZ8="-",NA(),EZ8)</f>
        <v>54260108</v>
      </c>
      <c r="FA6" s="53">
        <f t="shared" ref="FA6:FI6" si="16">IF(FA8="-",NA(),FA8)</f>
        <v>53450694</v>
      </c>
      <c r="FB6" s="53">
        <f t="shared" si="16"/>
        <v>73285588</v>
      </c>
      <c r="FC6" s="53">
        <f t="shared" si="16"/>
        <v>73691213</v>
      </c>
      <c r="FD6" s="53">
        <f t="shared" si="16"/>
        <v>73591059</v>
      </c>
      <c r="FE6" s="53">
        <f t="shared" si="16"/>
        <v>40683727</v>
      </c>
      <c r="FF6" s="53">
        <f t="shared" si="16"/>
        <v>41891213</v>
      </c>
      <c r="FG6" s="53">
        <f t="shared" si="16"/>
        <v>42806727</v>
      </c>
      <c r="FH6" s="53">
        <f t="shared" si="16"/>
        <v>43530781</v>
      </c>
      <c r="FI6" s="53">
        <f t="shared" si="16"/>
        <v>44196357</v>
      </c>
      <c r="FJ6" s="53" t="str">
        <f>IF(FJ8="-","【-】","【"&amp;SUBSTITUTE(TEXT(FJ8,"#,##0"),"-","△")&amp;"】")</f>
        <v>【49,963,977】</v>
      </c>
    </row>
    <row r="7" spans="1:166" s="54" customFormat="1" x14ac:dyDescent="0.2">
      <c r="A7" s="35" t="s">
        <v>164</v>
      </c>
      <c r="B7" s="50">
        <f t="shared" ref="B7:AH7" si="17">B8</f>
        <v>2022</v>
      </c>
      <c r="C7" s="50">
        <f t="shared" si="17"/>
        <v>60003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3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自治体職員</v>
      </c>
      <c r="P7" s="50" t="str">
        <f>P8</f>
        <v>直営</v>
      </c>
      <c r="Q7" s="51">
        <f t="shared" si="17"/>
        <v>15</v>
      </c>
      <c r="R7" s="50" t="str">
        <f t="shared" si="17"/>
        <v>対象</v>
      </c>
      <c r="S7" s="50" t="str">
        <f t="shared" si="17"/>
        <v>ド 透 訓</v>
      </c>
      <c r="T7" s="50" t="str">
        <f t="shared" si="17"/>
        <v>救 臨 感 輪</v>
      </c>
      <c r="U7" s="51">
        <f>U8</f>
        <v>1042396</v>
      </c>
      <c r="V7" s="51">
        <f>V8</f>
        <v>17981</v>
      </c>
      <c r="W7" s="50" t="str">
        <f>W8</f>
        <v>第２種該当</v>
      </c>
      <c r="X7" s="50" t="str">
        <f t="shared" si="17"/>
        <v>-</v>
      </c>
      <c r="Y7" s="50" t="str">
        <f t="shared" si="17"/>
        <v>１０：１</v>
      </c>
      <c r="Z7" s="51">
        <f t="shared" si="17"/>
        <v>130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6</v>
      </c>
      <c r="AE7" s="51">
        <f t="shared" si="17"/>
        <v>136</v>
      </c>
      <c r="AF7" s="51">
        <f t="shared" si="17"/>
        <v>105</v>
      </c>
      <c r="AG7" s="51" t="str">
        <f t="shared" si="17"/>
        <v>-</v>
      </c>
      <c r="AH7" s="51">
        <f t="shared" si="17"/>
        <v>105</v>
      </c>
      <c r="AI7" s="52">
        <f>AI8</f>
        <v>81.900000000000006</v>
      </c>
      <c r="AJ7" s="52">
        <f t="shared" ref="AJ7:AR7" si="18">AJ8</f>
        <v>81.099999999999994</v>
      </c>
      <c r="AK7" s="52">
        <f t="shared" si="18"/>
        <v>82.4</v>
      </c>
      <c r="AL7" s="52">
        <f t="shared" si="18"/>
        <v>98.4</v>
      </c>
      <c r="AM7" s="52">
        <f t="shared" si="18"/>
        <v>95.6</v>
      </c>
      <c r="AN7" s="52">
        <f t="shared" si="18"/>
        <v>97.2</v>
      </c>
      <c r="AO7" s="52">
        <f t="shared" si="18"/>
        <v>96.9</v>
      </c>
      <c r="AP7" s="52">
        <f t="shared" si="18"/>
        <v>100.6</v>
      </c>
      <c r="AQ7" s="52">
        <f t="shared" si="18"/>
        <v>105.9</v>
      </c>
      <c r="AR7" s="52">
        <f t="shared" si="18"/>
        <v>104.3</v>
      </c>
      <c r="AS7" s="52"/>
      <c r="AT7" s="52">
        <f>AT8</f>
        <v>70.099999999999994</v>
      </c>
      <c r="AU7" s="52">
        <f t="shared" ref="AU7:BC7" si="19">AU8</f>
        <v>68.400000000000006</v>
      </c>
      <c r="AV7" s="52">
        <f t="shared" si="19"/>
        <v>67.599999999999994</v>
      </c>
      <c r="AW7" s="52">
        <f t="shared" si="19"/>
        <v>58.5</v>
      </c>
      <c r="AX7" s="52">
        <f t="shared" si="19"/>
        <v>61.3</v>
      </c>
      <c r="AY7" s="52">
        <f t="shared" si="19"/>
        <v>84</v>
      </c>
      <c r="AZ7" s="52">
        <f t="shared" si="19"/>
        <v>84.3</v>
      </c>
      <c r="BA7" s="52">
        <f t="shared" si="19"/>
        <v>80.7</v>
      </c>
      <c r="BB7" s="52">
        <f t="shared" si="19"/>
        <v>82.2</v>
      </c>
      <c r="BC7" s="52">
        <f t="shared" si="19"/>
        <v>81.7</v>
      </c>
      <c r="BD7" s="52"/>
      <c r="BE7" s="52">
        <f>BE8</f>
        <v>67.3</v>
      </c>
      <c r="BF7" s="52">
        <f t="shared" ref="BF7:BN7" si="20">BF8</f>
        <v>57.6</v>
      </c>
      <c r="BG7" s="52">
        <f t="shared" si="20"/>
        <v>55.1</v>
      </c>
      <c r="BH7" s="52">
        <f t="shared" si="20"/>
        <v>52.4</v>
      </c>
      <c r="BI7" s="52">
        <f t="shared" si="20"/>
        <v>54.2</v>
      </c>
      <c r="BJ7" s="52">
        <f t="shared" si="20"/>
        <v>80.400000000000006</v>
      </c>
      <c r="BK7" s="52">
        <f t="shared" si="20"/>
        <v>80.599999999999994</v>
      </c>
      <c r="BL7" s="52">
        <f t="shared" si="20"/>
        <v>77.099999999999994</v>
      </c>
      <c r="BM7" s="52">
        <f t="shared" si="20"/>
        <v>78.599999999999994</v>
      </c>
      <c r="BN7" s="52">
        <f t="shared" si="20"/>
        <v>78.099999999999994</v>
      </c>
      <c r="BO7" s="52"/>
      <c r="BP7" s="52">
        <f>BP8</f>
        <v>66.5</v>
      </c>
      <c r="BQ7" s="52">
        <f t="shared" ref="BQ7:BY7" si="21">BQ8</f>
        <v>50.2</v>
      </c>
      <c r="BR7" s="52">
        <f t="shared" si="21"/>
        <v>61.3</v>
      </c>
      <c r="BS7" s="52">
        <f t="shared" si="21"/>
        <v>51.3</v>
      </c>
      <c r="BT7" s="52">
        <f t="shared" si="21"/>
        <v>53.5</v>
      </c>
      <c r="BU7" s="52">
        <f t="shared" si="21"/>
        <v>70.099999999999994</v>
      </c>
      <c r="BV7" s="52">
        <f t="shared" si="21"/>
        <v>70.400000000000006</v>
      </c>
      <c r="BW7" s="52">
        <f t="shared" si="21"/>
        <v>65.8</v>
      </c>
      <c r="BX7" s="52">
        <f t="shared" si="21"/>
        <v>65</v>
      </c>
      <c r="BY7" s="52">
        <f t="shared" si="21"/>
        <v>63.3</v>
      </c>
      <c r="BZ7" s="52"/>
      <c r="CA7" s="53">
        <f>CA8</f>
        <v>39108</v>
      </c>
      <c r="CB7" s="53">
        <f t="shared" ref="CB7:CJ7" si="22">CB8</f>
        <v>39471</v>
      </c>
      <c r="CC7" s="53">
        <f t="shared" si="22"/>
        <v>40985</v>
      </c>
      <c r="CD7" s="53">
        <f t="shared" si="22"/>
        <v>42764</v>
      </c>
      <c r="CE7" s="53">
        <f t="shared" si="22"/>
        <v>44928</v>
      </c>
      <c r="CF7" s="53">
        <f t="shared" si="22"/>
        <v>34924</v>
      </c>
      <c r="CG7" s="53">
        <f t="shared" si="22"/>
        <v>35788</v>
      </c>
      <c r="CH7" s="53">
        <f t="shared" si="22"/>
        <v>37855</v>
      </c>
      <c r="CI7" s="53">
        <f t="shared" si="22"/>
        <v>39289</v>
      </c>
      <c r="CJ7" s="53">
        <f t="shared" si="22"/>
        <v>40846</v>
      </c>
      <c r="CK7" s="52"/>
      <c r="CL7" s="53">
        <f>CL8</f>
        <v>10828</v>
      </c>
      <c r="CM7" s="53">
        <f t="shared" ref="CM7:CU7" si="23">CM8</f>
        <v>11197</v>
      </c>
      <c r="CN7" s="53">
        <f t="shared" si="23"/>
        <v>11914</v>
      </c>
      <c r="CO7" s="53">
        <f t="shared" si="23"/>
        <v>12455</v>
      </c>
      <c r="CP7" s="53">
        <f t="shared" si="23"/>
        <v>12287</v>
      </c>
      <c r="CQ7" s="53">
        <f t="shared" si="23"/>
        <v>10244</v>
      </c>
      <c r="CR7" s="53">
        <f t="shared" si="23"/>
        <v>10602</v>
      </c>
      <c r="CS7" s="53">
        <f t="shared" si="23"/>
        <v>11234</v>
      </c>
      <c r="CT7" s="53">
        <f t="shared" si="23"/>
        <v>11512</v>
      </c>
      <c r="CU7" s="53">
        <f t="shared" si="23"/>
        <v>11831</v>
      </c>
      <c r="CV7" s="52"/>
      <c r="CW7" s="52">
        <f>CW8</f>
        <v>82.1</v>
      </c>
      <c r="CX7" s="52">
        <f t="shared" ref="CX7:DF7" si="24">CX8</f>
        <v>76.2</v>
      </c>
      <c r="CY7" s="52">
        <f t="shared" si="24"/>
        <v>86.6</v>
      </c>
      <c r="CZ7" s="52">
        <f t="shared" si="24"/>
        <v>102.2</v>
      </c>
      <c r="DA7" s="52">
        <f t="shared" si="24"/>
        <v>98.1</v>
      </c>
      <c r="DB7" s="52">
        <f t="shared" si="24"/>
        <v>63.7</v>
      </c>
      <c r="DC7" s="52">
        <f t="shared" si="24"/>
        <v>63.3</v>
      </c>
      <c r="DD7" s="52">
        <f t="shared" si="24"/>
        <v>68.5</v>
      </c>
      <c r="DE7" s="52">
        <f t="shared" si="24"/>
        <v>67.099999999999994</v>
      </c>
      <c r="DF7" s="52">
        <f t="shared" si="24"/>
        <v>66.900000000000006</v>
      </c>
      <c r="DG7" s="52"/>
      <c r="DH7" s="52">
        <f>DH8</f>
        <v>15</v>
      </c>
      <c r="DI7" s="52">
        <f t="shared" ref="DI7:DQ7" si="25">DI8</f>
        <v>13.7</v>
      </c>
      <c r="DJ7" s="52">
        <f t="shared" si="25"/>
        <v>13.1</v>
      </c>
      <c r="DK7" s="52">
        <f t="shared" si="25"/>
        <v>15.5</v>
      </c>
      <c r="DL7" s="52">
        <f t="shared" si="25"/>
        <v>14.9</v>
      </c>
      <c r="DM7" s="52">
        <f t="shared" si="25"/>
        <v>17.7</v>
      </c>
      <c r="DN7" s="52">
        <f t="shared" si="25"/>
        <v>17.5</v>
      </c>
      <c r="DO7" s="52">
        <f t="shared" si="25"/>
        <v>17.5</v>
      </c>
      <c r="DP7" s="52">
        <f t="shared" si="25"/>
        <v>17.3</v>
      </c>
      <c r="DQ7" s="52">
        <f t="shared" si="25"/>
        <v>17.899999999999999</v>
      </c>
      <c r="DR7" s="52"/>
      <c r="DS7" s="52">
        <f>DS8</f>
        <v>407.2</v>
      </c>
      <c r="DT7" s="52">
        <f t="shared" ref="DT7:EB7" si="26">DT8</f>
        <v>481.6</v>
      </c>
      <c r="DU7" s="52">
        <f t="shared" si="26"/>
        <v>556.20000000000005</v>
      </c>
      <c r="DV7" s="52">
        <f t="shared" si="26"/>
        <v>637.70000000000005</v>
      </c>
      <c r="DW7" s="52">
        <f t="shared" si="26"/>
        <v>614.5</v>
      </c>
      <c r="DX7" s="52">
        <f t="shared" si="26"/>
        <v>117.1</v>
      </c>
      <c r="DY7" s="52">
        <f t="shared" si="26"/>
        <v>120.5</v>
      </c>
      <c r="DZ7" s="52">
        <f t="shared" si="26"/>
        <v>124.2</v>
      </c>
      <c r="EA7" s="52">
        <f t="shared" si="26"/>
        <v>121.6</v>
      </c>
      <c r="EB7" s="52">
        <f t="shared" si="26"/>
        <v>118.9</v>
      </c>
      <c r="EC7" s="52"/>
      <c r="ED7" s="52">
        <f>ED8</f>
        <v>70.7</v>
      </c>
      <c r="EE7" s="52">
        <f t="shared" ref="EE7:EM7" si="27">EE8</f>
        <v>74.400000000000006</v>
      </c>
      <c r="EF7" s="52">
        <f t="shared" si="27"/>
        <v>77.8</v>
      </c>
      <c r="EG7" s="52">
        <f t="shared" si="27"/>
        <v>80.400000000000006</v>
      </c>
      <c r="EH7" s="52">
        <f t="shared" si="27"/>
        <v>81.900000000000006</v>
      </c>
      <c r="EI7" s="52">
        <f t="shared" si="27"/>
        <v>54.1</v>
      </c>
      <c r="EJ7" s="52">
        <f t="shared" si="27"/>
        <v>54.6</v>
      </c>
      <c r="EK7" s="52">
        <f t="shared" si="27"/>
        <v>56.9</v>
      </c>
      <c r="EL7" s="52">
        <f t="shared" si="27"/>
        <v>58.1</v>
      </c>
      <c r="EM7" s="52">
        <f t="shared" si="27"/>
        <v>59.4</v>
      </c>
      <c r="EN7" s="52"/>
      <c r="EO7" s="52">
        <f>EO8</f>
        <v>54.8</v>
      </c>
      <c r="EP7" s="52">
        <f t="shared" ref="EP7:EX7" si="28">EP8</f>
        <v>60.5</v>
      </c>
      <c r="EQ7" s="52">
        <f t="shared" si="28"/>
        <v>66.8</v>
      </c>
      <c r="ER7" s="52">
        <f t="shared" si="28"/>
        <v>71.7</v>
      </c>
      <c r="ES7" s="52">
        <f t="shared" si="28"/>
        <v>73.8</v>
      </c>
      <c r="ET7" s="52">
        <f t="shared" si="28"/>
        <v>71.400000000000006</v>
      </c>
      <c r="EU7" s="52">
        <f t="shared" si="28"/>
        <v>71.7</v>
      </c>
      <c r="EV7" s="52">
        <f t="shared" si="28"/>
        <v>72.900000000000006</v>
      </c>
      <c r="EW7" s="52">
        <f t="shared" si="28"/>
        <v>73.900000000000006</v>
      </c>
      <c r="EX7" s="52">
        <f t="shared" si="28"/>
        <v>74.3</v>
      </c>
      <c r="EY7" s="52"/>
      <c r="EZ7" s="53">
        <f>EZ8</f>
        <v>54260108</v>
      </c>
      <c r="FA7" s="53">
        <f t="shared" ref="FA7:FI7" si="29">FA8</f>
        <v>53450694</v>
      </c>
      <c r="FB7" s="53">
        <f t="shared" si="29"/>
        <v>73285588</v>
      </c>
      <c r="FC7" s="53">
        <f t="shared" si="29"/>
        <v>73691213</v>
      </c>
      <c r="FD7" s="53">
        <f t="shared" si="29"/>
        <v>73591059</v>
      </c>
      <c r="FE7" s="53">
        <f t="shared" si="29"/>
        <v>40683727</v>
      </c>
      <c r="FF7" s="53">
        <f t="shared" si="29"/>
        <v>41891213</v>
      </c>
      <c r="FG7" s="53">
        <f t="shared" si="29"/>
        <v>42806727</v>
      </c>
      <c r="FH7" s="53">
        <f t="shared" si="29"/>
        <v>43530781</v>
      </c>
      <c r="FI7" s="53">
        <f t="shared" si="29"/>
        <v>44196357</v>
      </c>
      <c r="FJ7" s="53"/>
    </row>
    <row r="8" spans="1:166" s="54" customFormat="1" x14ac:dyDescent="0.2">
      <c r="A8" s="35"/>
      <c r="B8" s="55">
        <v>2022</v>
      </c>
      <c r="C8" s="55">
        <v>60003</v>
      </c>
      <c r="D8" s="55">
        <v>46</v>
      </c>
      <c r="E8" s="55">
        <v>6</v>
      </c>
      <c r="F8" s="55">
        <v>0</v>
      </c>
      <c r="G8" s="55">
        <v>3</v>
      </c>
      <c r="H8" s="55" t="s">
        <v>165</v>
      </c>
      <c r="I8" s="55" t="s">
        <v>165</v>
      </c>
      <c r="J8" s="55" t="s">
        <v>166</v>
      </c>
      <c r="K8" s="55" t="s">
        <v>167</v>
      </c>
      <c r="L8" s="55" t="s">
        <v>168</v>
      </c>
      <c r="M8" s="55" t="s">
        <v>169</v>
      </c>
      <c r="N8" s="55" t="s">
        <v>170</v>
      </c>
      <c r="O8" s="55" t="s">
        <v>171</v>
      </c>
      <c r="P8" s="55" t="s">
        <v>172</v>
      </c>
      <c r="Q8" s="56">
        <v>15</v>
      </c>
      <c r="R8" s="55" t="s">
        <v>173</v>
      </c>
      <c r="S8" s="55" t="s">
        <v>174</v>
      </c>
      <c r="T8" s="55" t="s">
        <v>175</v>
      </c>
      <c r="U8" s="56">
        <v>1042396</v>
      </c>
      <c r="V8" s="56">
        <v>17981</v>
      </c>
      <c r="W8" s="55" t="s">
        <v>176</v>
      </c>
      <c r="X8" s="55" t="s">
        <v>40</v>
      </c>
      <c r="Y8" s="57" t="s">
        <v>177</v>
      </c>
      <c r="Z8" s="56">
        <v>130</v>
      </c>
      <c r="AA8" s="56" t="s">
        <v>40</v>
      </c>
      <c r="AB8" s="56" t="s">
        <v>40</v>
      </c>
      <c r="AC8" s="56" t="s">
        <v>40</v>
      </c>
      <c r="AD8" s="56">
        <v>6</v>
      </c>
      <c r="AE8" s="56">
        <v>136</v>
      </c>
      <c r="AF8" s="56">
        <v>105</v>
      </c>
      <c r="AG8" s="56" t="s">
        <v>40</v>
      </c>
      <c r="AH8" s="56">
        <v>105</v>
      </c>
      <c r="AI8" s="58">
        <v>81.900000000000006</v>
      </c>
      <c r="AJ8" s="58">
        <v>81.099999999999994</v>
      </c>
      <c r="AK8" s="58">
        <v>82.4</v>
      </c>
      <c r="AL8" s="58">
        <v>98.4</v>
      </c>
      <c r="AM8" s="58">
        <v>95.6</v>
      </c>
      <c r="AN8" s="58">
        <v>97.2</v>
      </c>
      <c r="AO8" s="58">
        <v>96.9</v>
      </c>
      <c r="AP8" s="58">
        <v>100.6</v>
      </c>
      <c r="AQ8" s="58">
        <v>105.9</v>
      </c>
      <c r="AR8" s="58">
        <v>104.3</v>
      </c>
      <c r="AS8" s="58">
        <v>103.5</v>
      </c>
      <c r="AT8" s="58">
        <v>70.099999999999994</v>
      </c>
      <c r="AU8" s="58">
        <v>68.400000000000006</v>
      </c>
      <c r="AV8" s="58">
        <v>67.599999999999994</v>
      </c>
      <c r="AW8" s="58">
        <v>58.5</v>
      </c>
      <c r="AX8" s="58">
        <v>61.3</v>
      </c>
      <c r="AY8" s="58">
        <v>84</v>
      </c>
      <c r="AZ8" s="58">
        <v>84.3</v>
      </c>
      <c r="BA8" s="58">
        <v>80.7</v>
      </c>
      <c r="BB8" s="58">
        <v>82.2</v>
      </c>
      <c r="BC8" s="58">
        <v>81.7</v>
      </c>
      <c r="BD8" s="58">
        <v>86.4</v>
      </c>
      <c r="BE8" s="59">
        <v>67.3</v>
      </c>
      <c r="BF8" s="59">
        <v>57.6</v>
      </c>
      <c r="BG8" s="59">
        <v>55.1</v>
      </c>
      <c r="BH8" s="59">
        <v>52.4</v>
      </c>
      <c r="BI8" s="59">
        <v>54.2</v>
      </c>
      <c r="BJ8" s="59">
        <v>80.400000000000006</v>
      </c>
      <c r="BK8" s="59">
        <v>80.599999999999994</v>
      </c>
      <c r="BL8" s="59">
        <v>77.099999999999994</v>
      </c>
      <c r="BM8" s="59">
        <v>78.599999999999994</v>
      </c>
      <c r="BN8" s="59">
        <v>78.099999999999994</v>
      </c>
      <c r="BO8" s="59">
        <v>83.7</v>
      </c>
      <c r="BP8" s="58">
        <v>66.5</v>
      </c>
      <c r="BQ8" s="58">
        <v>50.2</v>
      </c>
      <c r="BR8" s="58">
        <v>61.3</v>
      </c>
      <c r="BS8" s="58">
        <v>51.3</v>
      </c>
      <c r="BT8" s="58">
        <v>53.5</v>
      </c>
      <c r="BU8" s="58">
        <v>70.099999999999994</v>
      </c>
      <c r="BV8" s="58">
        <v>70.400000000000006</v>
      </c>
      <c r="BW8" s="58">
        <v>65.8</v>
      </c>
      <c r="BX8" s="58">
        <v>65</v>
      </c>
      <c r="BY8" s="58">
        <v>63.3</v>
      </c>
      <c r="BZ8" s="58">
        <v>66.8</v>
      </c>
      <c r="CA8" s="59">
        <v>39108</v>
      </c>
      <c r="CB8" s="59">
        <v>39471</v>
      </c>
      <c r="CC8" s="59">
        <v>40985</v>
      </c>
      <c r="CD8" s="59">
        <v>42764</v>
      </c>
      <c r="CE8" s="59">
        <v>44928</v>
      </c>
      <c r="CF8" s="59">
        <v>34924</v>
      </c>
      <c r="CG8" s="59">
        <v>35788</v>
      </c>
      <c r="CH8" s="59">
        <v>37855</v>
      </c>
      <c r="CI8" s="59">
        <v>39289</v>
      </c>
      <c r="CJ8" s="59">
        <v>40846</v>
      </c>
      <c r="CK8" s="58">
        <v>61837</v>
      </c>
      <c r="CL8" s="59">
        <v>10828</v>
      </c>
      <c r="CM8" s="59">
        <v>11197</v>
      </c>
      <c r="CN8" s="59">
        <v>11914</v>
      </c>
      <c r="CO8" s="59">
        <v>12455</v>
      </c>
      <c r="CP8" s="59">
        <v>12287</v>
      </c>
      <c r="CQ8" s="59">
        <v>10244</v>
      </c>
      <c r="CR8" s="59">
        <v>10602</v>
      </c>
      <c r="CS8" s="59">
        <v>11234</v>
      </c>
      <c r="CT8" s="59">
        <v>11512</v>
      </c>
      <c r="CU8" s="59">
        <v>11831</v>
      </c>
      <c r="CV8" s="58">
        <v>17600</v>
      </c>
      <c r="CW8" s="59">
        <v>82.1</v>
      </c>
      <c r="CX8" s="59">
        <v>76.2</v>
      </c>
      <c r="CY8" s="59">
        <v>86.6</v>
      </c>
      <c r="CZ8" s="59">
        <v>102.2</v>
      </c>
      <c r="DA8" s="59">
        <v>98.1</v>
      </c>
      <c r="DB8" s="59">
        <v>63.7</v>
      </c>
      <c r="DC8" s="59">
        <v>63.3</v>
      </c>
      <c r="DD8" s="59">
        <v>68.5</v>
      </c>
      <c r="DE8" s="59">
        <v>67.099999999999994</v>
      </c>
      <c r="DF8" s="59">
        <v>66.900000000000006</v>
      </c>
      <c r="DG8" s="59">
        <v>55.6</v>
      </c>
      <c r="DH8" s="59">
        <v>15</v>
      </c>
      <c r="DI8" s="59">
        <v>13.7</v>
      </c>
      <c r="DJ8" s="59">
        <v>13.1</v>
      </c>
      <c r="DK8" s="59">
        <v>15.5</v>
      </c>
      <c r="DL8" s="59">
        <v>14.9</v>
      </c>
      <c r="DM8" s="59">
        <v>17.7</v>
      </c>
      <c r="DN8" s="59">
        <v>17.5</v>
      </c>
      <c r="DO8" s="59">
        <v>17.5</v>
      </c>
      <c r="DP8" s="59">
        <v>17.3</v>
      </c>
      <c r="DQ8" s="59">
        <v>17.899999999999999</v>
      </c>
      <c r="DR8" s="59">
        <v>25.1</v>
      </c>
      <c r="DS8" s="59">
        <v>407.2</v>
      </c>
      <c r="DT8" s="59">
        <v>481.6</v>
      </c>
      <c r="DU8" s="59">
        <v>556.20000000000005</v>
      </c>
      <c r="DV8" s="59">
        <v>637.70000000000005</v>
      </c>
      <c r="DW8" s="59">
        <v>614.5</v>
      </c>
      <c r="DX8" s="59">
        <v>117.1</v>
      </c>
      <c r="DY8" s="59">
        <v>120.5</v>
      </c>
      <c r="DZ8" s="59">
        <v>124.2</v>
      </c>
      <c r="EA8" s="59">
        <v>121.6</v>
      </c>
      <c r="EB8" s="59">
        <v>118.9</v>
      </c>
      <c r="EC8" s="59">
        <v>63</v>
      </c>
      <c r="ED8" s="58">
        <v>70.7</v>
      </c>
      <c r="EE8" s="58">
        <v>74.400000000000006</v>
      </c>
      <c r="EF8" s="58">
        <v>77.8</v>
      </c>
      <c r="EG8" s="58">
        <v>80.400000000000006</v>
      </c>
      <c r="EH8" s="58">
        <v>81.900000000000006</v>
      </c>
      <c r="EI8" s="58">
        <v>54.1</v>
      </c>
      <c r="EJ8" s="58">
        <v>54.6</v>
      </c>
      <c r="EK8" s="58">
        <v>56.9</v>
      </c>
      <c r="EL8" s="58">
        <v>58.1</v>
      </c>
      <c r="EM8" s="58">
        <v>59.4</v>
      </c>
      <c r="EN8" s="58">
        <v>56.4</v>
      </c>
      <c r="EO8" s="58">
        <v>54.8</v>
      </c>
      <c r="EP8" s="58">
        <v>60.5</v>
      </c>
      <c r="EQ8" s="58">
        <v>66.8</v>
      </c>
      <c r="ER8" s="58">
        <v>71.7</v>
      </c>
      <c r="ES8" s="58">
        <v>73.8</v>
      </c>
      <c r="ET8" s="58">
        <v>71.400000000000006</v>
      </c>
      <c r="EU8" s="58">
        <v>71.7</v>
      </c>
      <c r="EV8" s="58">
        <v>72.900000000000006</v>
      </c>
      <c r="EW8" s="58">
        <v>73.900000000000006</v>
      </c>
      <c r="EX8" s="58">
        <v>74.3</v>
      </c>
      <c r="EY8" s="58">
        <v>70.7</v>
      </c>
      <c r="EZ8" s="59">
        <v>54260108</v>
      </c>
      <c r="FA8" s="59">
        <v>53450694</v>
      </c>
      <c r="FB8" s="59">
        <v>73285588</v>
      </c>
      <c r="FC8" s="59">
        <v>73691213</v>
      </c>
      <c r="FD8" s="59">
        <v>73591059</v>
      </c>
      <c r="FE8" s="59">
        <v>40683727</v>
      </c>
      <c r="FF8" s="59">
        <v>41891213</v>
      </c>
      <c r="FG8" s="59">
        <v>42806727</v>
      </c>
      <c r="FH8" s="59">
        <v>43530781</v>
      </c>
      <c r="FI8" s="59">
        <v>44196357</v>
      </c>
      <c r="FJ8" s="59">
        <v>49963977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178</v>
      </c>
      <c r="C10" s="62" t="s">
        <v>179</v>
      </c>
      <c r="D10" s="62" t="s">
        <v>180</v>
      </c>
      <c r="E10" s="62" t="s">
        <v>181</v>
      </c>
      <c r="F10" s="62" t="s">
        <v>182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2023-12-20T05:04:57Z</dcterms:created>
  <dcterms:modified xsi:type="dcterms:W3CDTF">2024-01-19T02:01:08Z</dcterms:modified>
  <cp:category/>
</cp:coreProperties>
</file>